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bbender/Downloads/"/>
    </mc:Choice>
  </mc:AlternateContent>
  <xr:revisionPtr revIDLastSave="0" documentId="13_ncr:20001_{E3704D05-1B86-C44F-BC34-4D00E7BEA272}" xr6:coauthVersionLast="47" xr6:coauthVersionMax="47" xr10:uidLastSave="{00000000-0000-0000-0000-000000000000}"/>
  <bookViews>
    <workbookView xWindow="0" yWindow="600" windowWidth="67200" windowHeight="35880" activeTab="3" xr2:uid="{00000000-000D-0000-FFFF-FFFF00000000}"/>
  </bookViews>
  <sheets>
    <sheet name="Start" sheetId="1" r:id="rId1"/>
    <sheet name="Checkliste" sheetId="2" r:id="rId2"/>
    <sheet name="Auswertung" sheetId="3" r:id="rId3"/>
    <sheet name="Listen" sheetId="4" r:id="rId4"/>
  </sheets>
  <definedNames>
    <definedName name="_xlnm._FilterDatabase" localSheetId="1" hidden="1">Checkliste!$A$4:$I$60</definedName>
  </definedName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B10" i="3"/>
  <c r="B6" i="3"/>
  <c r="B5" i="3"/>
  <c r="I60" i="2"/>
  <c r="I59" i="2"/>
  <c r="I58" i="2"/>
  <c r="I57" i="2"/>
  <c r="I56" i="2"/>
  <c r="F24" i="3" s="1"/>
  <c r="I55" i="2"/>
  <c r="I54" i="2"/>
  <c r="I53" i="2"/>
  <c r="I52" i="2"/>
  <c r="F23" i="3" s="1"/>
  <c r="I51" i="2"/>
  <c r="I50" i="2"/>
  <c r="I49" i="2"/>
  <c r="I48" i="2"/>
  <c r="E22" i="3" s="1"/>
  <c r="I47" i="2"/>
  <c r="I46" i="2"/>
  <c r="I45" i="2"/>
  <c r="I44" i="2"/>
  <c r="I43" i="2"/>
  <c r="I42" i="2"/>
  <c r="F21" i="3" s="1"/>
  <c r="I41" i="2"/>
  <c r="I40" i="2"/>
  <c r="I39" i="2"/>
  <c r="I38" i="2"/>
  <c r="I37" i="2"/>
  <c r="D20" i="3" s="1"/>
  <c r="I36" i="2"/>
  <c r="I35" i="2"/>
  <c r="I34" i="2"/>
  <c r="I33" i="2"/>
  <c r="I32" i="2"/>
  <c r="I31" i="2"/>
  <c r="F19" i="3" s="1"/>
  <c r="I30" i="2"/>
  <c r="I29" i="2"/>
  <c r="I28" i="2"/>
  <c r="I27" i="2"/>
  <c r="I26" i="2"/>
  <c r="I25" i="2"/>
  <c r="F18" i="3" s="1"/>
  <c r="I24" i="2"/>
  <c r="I23" i="2"/>
  <c r="I22" i="2"/>
  <c r="I21" i="2"/>
  <c r="I20" i="2"/>
  <c r="I19" i="2"/>
  <c r="F17" i="3" s="1"/>
  <c r="I18" i="2"/>
  <c r="I17" i="2"/>
  <c r="I16" i="2"/>
  <c r="I15" i="2"/>
  <c r="I14" i="2"/>
  <c r="E16" i="3" s="1"/>
  <c r="I13" i="2"/>
  <c r="D15" i="3" s="1"/>
  <c r="I12" i="2"/>
  <c r="I11" i="2"/>
  <c r="I10" i="2"/>
  <c r="I9" i="2"/>
  <c r="F15" i="3" s="1"/>
  <c r="I8" i="2"/>
  <c r="I7" i="2"/>
  <c r="I6" i="2"/>
  <c r="I5" i="2"/>
  <c r="B8" i="3" s="1"/>
  <c r="D14" i="3" l="1"/>
  <c r="D5" i="3"/>
  <c r="D18" i="3"/>
  <c r="E20" i="3"/>
  <c r="F22" i="3"/>
  <c r="E18" i="3"/>
  <c r="F20" i="3"/>
  <c r="D23" i="3"/>
  <c r="D21" i="3"/>
  <c r="E23" i="3"/>
  <c r="F16" i="3"/>
  <c r="D19" i="3"/>
  <c r="E21" i="3"/>
  <c r="D16" i="3"/>
  <c r="D17" i="3"/>
  <c r="E19" i="3"/>
  <c r="E17" i="3"/>
  <c r="E14" i="3"/>
  <c r="B7" i="3"/>
  <c r="E15" i="3"/>
  <c r="D24" i="3"/>
  <c r="F14" i="3"/>
  <c r="B9" i="3"/>
  <c r="D22" i="3"/>
  <c r="E24" i="3"/>
</calcChain>
</file>

<file path=xl/sharedStrings.xml><?xml version="1.0" encoding="utf-8"?>
<sst xmlns="http://schemas.openxmlformats.org/spreadsheetml/2006/main" count="322" uniqueCount="191">
  <si>
    <t>Checkliste: ERP-Anforderungen im Handel</t>
  </si>
  <si>
    <t>Vorlage zur strukturierten Vorbereitung einer ERP-Auswahl für Großhandel, Einzelhandel und Omnichannel-Handel.</t>
  </si>
  <si>
    <t>So nutzen Sie die Vorlage</t>
  </si>
  <si>
    <t>1</t>
  </si>
  <si>
    <t>Geschäftsmodell klären</t>
  </si>
  <si>
    <t>Markieren Sie, welche Anforderungen für Ihr Handelsmodell wirklich entscheidend sind.</t>
  </si>
  <si>
    <t>2</t>
  </si>
  <si>
    <t>Anforderungen bewerten</t>
  </si>
  <si>
    <t>Bewerten Sie jede Zeile mit 0 bis 3. Nutzen Sie nur Belege aus Prozessen, Systemen oder Workshops.</t>
  </si>
  <si>
    <t>3</t>
  </si>
  <si>
    <t>Engpässe sichtbar machen</t>
  </si>
  <si>
    <t>Achten Sie besonders auf Zeilen mit hoher Relevanz und niedriger Bewertung.</t>
  </si>
  <si>
    <t>4</t>
  </si>
  <si>
    <t>Shortlist vorbereiten</t>
  </si>
  <si>
    <t>Nutzen Sie die offenen Punkte als Grundlage für Anbieterfragen, Demos und Entscheidungskriterien.</t>
  </si>
  <si>
    <t>5</t>
  </si>
  <si>
    <t>Nicht alles ins ERP zwingen</t>
  </si>
  <si>
    <t>Prüfen Sie früh, wo Spezialsoftware wie WMS, PIM, Shop- oder Pricing-Tools sinnvoller ist.</t>
  </si>
  <si>
    <t>Bewertungsskala</t>
  </si>
  <si>
    <t>Wert</t>
  </si>
  <si>
    <t>Bedeutung</t>
  </si>
  <si>
    <t>Hinweis</t>
  </si>
  <si>
    <t>Ergebnis</t>
  </si>
  <si>
    <t>Unklar</t>
  </si>
  <si>
    <t>Anforderung ist noch nicht beschrieben oder nicht geprüft.</t>
  </si>
  <si>
    <t>hoch</t>
  </si>
  <si>
    <t>Klärungsbedarf vor Anbieteransprache</t>
  </si>
  <si>
    <t>Nicht abgedeckt</t>
  </si>
  <si>
    <t>Aktueller Prozess oder Zielsystem erfüllt die Anforderung nicht.</t>
  </si>
  <si>
    <t>prüfen</t>
  </si>
  <si>
    <t>In Demo, Workshop oder Lastenheft vertiefen</t>
  </si>
  <si>
    <t>Teilweise abgedeckt</t>
  </si>
  <si>
    <t>Grundfunktion vorhanden, aber Lücken, manuelle Arbeit oder Integrationsbedarf.</t>
  </si>
  <si>
    <t>ok</t>
  </si>
  <si>
    <t>Aktuell kein Schwerpunkt</t>
  </si>
  <si>
    <t>Abgedeckt</t>
  </si>
  <si>
    <t>Anforderung ist fachlich und technisch belastbar abbildbar.</t>
  </si>
  <si>
    <t>offen</t>
  </si>
  <si>
    <t>Bewertung fehlt</t>
  </si>
  <si>
    <t>ERP-Anforderungen im Handel prüfen</t>
  </si>
  <si>
    <t>Bewerten Sie jede Anforderung aus Sicht Ihres konkreten Geschäftsmodells. Nicht jede Zeile ist für jedes Handelsunternehmen gleich wichtig.</t>
  </si>
  <si>
    <t>Nr.</t>
  </si>
  <si>
    <t>Kategorie</t>
  </si>
  <si>
    <t>Anforderung</t>
  </si>
  <si>
    <t>Leitfrage</t>
  </si>
  <si>
    <t>Muss/Soll/Kann</t>
  </si>
  <si>
    <t>Relevanz 1–3</t>
  </si>
  <si>
    <t>Bewertung 0–3</t>
  </si>
  <si>
    <t>Kommentar / nächster Schritt</t>
  </si>
  <si>
    <t>Handlungsbedarf</t>
  </si>
  <si>
    <t>Geschäftsmodell</t>
  </si>
  <si>
    <t>Handelsmodell eindeutig beschreiben</t>
  </si>
  <si>
    <t>Ist klar, ob B2B, B2C, Filiale, Online, Marktplatz oder Omnichannel im Vordergrund steht?</t>
  </si>
  <si>
    <t>Muss</t>
  </si>
  <si>
    <t>Bewirtschaftungsstrategie festlegen</t>
  </si>
  <si>
    <t>Wird nach Verfügbarkeit, Preisführerschaft, Sortimentstiefe, Service oder Liefergeschwindigkeit gesteuert?</t>
  </si>
  <si>
    <t>Engpass im Tagesgeschäft benennen</t>
  </si>
  <si>
    <t>Liegt der größte Druck bei Bestand, Lager, Einkauf, Preisen, Kanälen, Retouren oder Reporting?</t>
  </si>
  <si>
    <t>Wachstumsszenario berücksichtigen</t>
  </si>
  <si>
    <t>Muss das System neue Länder, Lager, Kanäle oder Gesellschaften abbilden können?</t>
  </si>
  <si>
    <t>Soll</t>
  </si>
  <si>
    <t>Warenwirtschaft</t>
  </si>
  <si>
    <t>Artikelstamm sauber strukturieren</t>
  </si>
  <si>
    <t>Sind Artikelnummern, Varianten, Einheiten, Kategorien und Status eindeutig gepflegt?</t>
  </si>
  <si>
    <t>Belegkette durchgängig abbilden</t>
  </si>
  <si>
    <t>Lassen sich Angebot, Auftrag, Lieferung, Rechnung, Gutschrift und Retoure nachvollziehbar verbinden?</t>
  </si>
  <si>
    <t>Varianten und Verpackungseinheiten unterstützen</t>
  </si>
  <si>
    <t>Kann das System Größen, Farben, Gebinde, Verpackungseinheiten oder Sets ohne Sonderwege abbilden?</t>
  </si>
  <si>
    <t>Stammdatenverantwortung festlegen</t>
  </si>
  <si>
    <t>Ist klar, wer Artikel-, Preis-, Lieferanten- und Kundendaten fachlich freigibt?</t>
  </si>
  <si>
    <t>Änderungen nachvollziehbar machen</t>
  </si>
  <si>
    <t>Sind Änderungen an kritischen Stammdaten dokumentierbar und prüfbar?</t>
  </si>
  <si>
    <t>Einkauf</t>
  </si>
  <si>
    <t>Lieferantenkonditionen abbilden</t>
  </si>
  <si>
    <t>Sind Einkaufspreise, Mindestmengen, Lieferzeiten, Rabatte und Vereinbarungen sauber hinterlegt?</t>
  </si>
  <si>
    <t>Nachbestellung steuern</t>
  </si>
  <si>
    <t>Kann das System Bedarfe, Mindestbestände, Meldebestände oder Dispositionsregeln unterstützen?</t>
  </si>
  <si>
    <t>Lieferfähigkeit bewerten</t>
  </si>
  <si>
    <t>Sind Liefertermine, Teillieferungen und Abweichungen für Einkauf und Vertrieb sichtbar?</t>
  </si>
  <si>
    <t>Streckengeschäft abbilden</t>
  </si>
  <si>
    <t>Kann Direktlieferung vom Lieferanten zum Kunden sauber kaufmännisch und logistisch verarbeitet werden?</t>
  </si>
  <si>
    <t>Einkaufsfreigaben steuern</t>
  </si>
  <si>
    <t>Sind Freigaben nach Betrag, Warengruppe, Lieferant oder Rolle möglich?</t>
  </si>
  <si>
    <t>Kann</t>
  </si>
  <si>
    <t>Lager &amp; Bestände</t>
  </si>
  <si>
    <t>Zentrale Bestandssicht schaffen</t>
  </si>
  <si>
    <t>Gibt es eine verbindliche Sicht auf verfügbare, reservierte, gesperrte und erwartete Mengen?</t>
  </si>
  <si>
    <t>Bestände kanalübergreifend synchronisieren</t>
  </si>
  <si>
    <t>Werden Shop, POS, Marktplätze und B2B-Portale zuverlässig mit Verfügbarkeit versorgt?</t>
  </si>
  <si>
    <t>Reservierungen abbilden</t>
  </si>
  <si>
    <t>Kann das System Bestände für Aufträge, Filialen, Kunden oder Kanäle reservieren?</t>
  </si>
  <si>
    <t>Mehrere Lager oder Standorte verwalten</t>
  </si>
  <si>
    <t>Sind zentrale Lager, Filialen, Außenlager oder Konsignationsbestände sauber getrennt?</t>
  </si>
  <si>
    <t>WMS-Bedarf prüfen</t>
  </si>
  <si>
    <t>Reichen ERP-Lagerfunktionen aus oder braucht es ein WMS für Kommissionierung, Scanner, Chargen oder hohe Pickfrequenz?</t>
  </si>
  <si>
    <t>Inventurprozesse unterstützen</t>
  </si>
  <si>
    <t>Sind Stichtagsinventur, permanente Inventur oder Differenzklärung prozessual abbildbar?</t>
  </si>
  <si>
    <t>Preise &amp; Konditionen</t>
  </si>
  <si>
    <t>Preislisten verwalten</t>
  </si>
  <si>
    <t>Kann das System Preislisten nach Kundengruppe, Kanal, Land, Währung oder Zeitraum abbilden?</t>
  </si>
  <si>
    <t>Rabattstaffeln abbilden</t>
  </si>
  <si>
    <t>Sind Staffelpreise, Mengenrabatte, Aktionspreise und Sonderpreise regelbasiert möglich?</t>
  </si>
  <si>
    <t>Kundenspezifische Konditionen steuern</t>
  </si>
  <si>
    <t>Lassen sich individuelle Preise, Rahmenverträge und B2B-Konditionen zuverlässig pflegen?</t>
  </si>
  <si>
    <t>Margen sichtbar machen</t>
  </si>
  <si>
    <t>Sind Einkaufspreise, Verkaufspreise, Rabatte und Deckungsbeiträge im Prozess transparent?</t>
  </si>
  <si>
    <t>Preisfreigaben nutzen</t>
  </si>
  <si>
    <t>Gibt es Regeln für Preisänderungen, Ausnahmen oder manuelle Rabattfreigaben?</t>
  </si>
  <si>
    <t>Pricing-Tools integrieren</t>
  </si>
  <si>
    <t>Wenn Preisoptimierung genutzt wird: Ist der Datenaustausch mit spezialisierten Tools geklärt?</t>
  </si>
  <si>
    <t>Verkaufskanäle</t>
  </si>
  <si>
    <t>POS integrieren</t>
  </si>
  <si>
    <t>Sind Kassensysteme oder Filialprozesse mit Artikeln, Preisen, Beständen und Umsätzen verbunden?</t>
  </si>
  <si>
    <t>Onlineshop anbinden</t>
  </si>
  <si>
    <t>Werden Artikel, Preise, Bestände, Aufträge und Kunden sauber zwischen Shop und ERP übertragen?</t>
  </si>
  <si>
    <t>Marktplätze steuern</t>
  </si>
  <si>
    <t>Können Marktplatzaufträge, Gebühren, Bestände und Statusmeldungen zuverlässig verarbeitet werden?</t>
  </si>
  <si>
    <t>B2B-Portal berücksichtigen</t>
  </si>
  <si>
    <t>Sind kundenspezifische Sortimente, Preise, Bestellhistorien und Freigaben im B2B-Kontext abbildbar?</t>
  </si>
  <si>
    <t>Omnichannel-Prozesse prüfen</t>
  </si>
  <si>
    <t>Sind Click &amp; Collect, Ship from Store oder kanalübergreifende Bestellungen relevant?</t>
  </si>
  <si>
    <t>Außendienst einbinden</t>
  </si>
  <si>
    <t>Kann der Vertrieb unterwegs Preise, Verfügbarkeit, Kundenhistorie und Aufträge nutzen?</t>
  </si>
  <si>
    <t>Retouren</t>
  </si>
  <si>
    <t>Retourenprozess definieren</t>
  </si>
  <si>
    <t>Ist klar, wie Rücknahmen, Prüfungen, Gutschriften, Ersatzlieferungen und Wiedereinlagerung ablaufen?</t>
  </si>
  <si>
    <t>Kanalübergreifende Rückgabe ermöglichen</t>
  </si>
  <si>
    <t>Kann eine online gekaufte Ware in der Filiale oder über andere Kanäle zurückgeführt werden?</t>
  </si>
  <si>
    <t>Bestandswirkung steuern</t>
  </si>
  <si>
    <t>Wird entschieden, ob retournierte Ware wieder verfügbar, gesperrt, geprüft oder abgeschrieben wird?</t>
  </si>
  <si>
    <t>Reklamationen abbilden</t>
  </si>
  <si>
    <t>Sind Gründe, Zuständigkeiten, Fristen und Kommunikation bei Reklamationen nachvollziehbar?</t>
  </si>
  <si>
    <t>Finanzielle Rückabwicklung sichern</t>
  </si>
  <si>
    <t>Sind Gutschriften, Erstattungen, Gebühren und Zahlungsabgleiche sauber verbunden?</t>
  </si>
  <si>
    <t>Schnittstellen</t>
  </si>
  <si>
    <t>Führende Systeme festlegen</t>
  </si>
  <si>
    <t>Ist klar, welches System für Artikel, Preise, Kunden, Bestände und Aufträge führend ist?</t>
  </si>
  <si>
    <t>PIM anbinden</t>
  </si>
  <si>
    <t>Wenn Produktdaten komplex sind: Ist die Rolle von PIM und ERP sauber getrennt?</t>
  </si>
  <si>
    <t>WMS anbinden</t>
  </si>
  <si>
    <t>Wenn ein WMS genutzt wird: Sind Bestandsführung, Bewegungen und Buchungen konsistent verbunden?</t>
  </si>
  <si>
    <t>EDI nutzen</t>
  </si>
  <si>
    <t>Sind elektronische Bestellungen, Lieferavise, Rechnungen oder Kundenvorgaben relevant?</t>
  </si>
  <si>
    <t>Versand und Logistik integrieren</t>
  </si>
  <si>
    <t>Sind Versandlabel, Tracking, Frachtkosten und Statusmeldungen in den Prozess eingebunden?</t>
  </si>
  <si>
    <t>BI und Reporting versorgen</t>
  </si>
  <si>
    <t>Sind Datenmodelle, Schnittstellen und Verantwortlichkeiten für Auswertungen geklärt?</t>
  </si>
  <si>
    <t>Internationalisierung</t>
  </si>
  <si>
    <t>Mehrere Länder abbilden</t>
  </si>
  <si>
    <t>Müssen Länderlogiken, Standorte, Sprachen oder regionale Prozesse unterstützt werden?</t>
  </si>
  <si>
    <t>Währungen und Steuern prüfen</t>
  </si>
  <si>
    <t>Sind Mehrwährung, Steuerregeln, Intrastat oder landesspezifische Vorgaben relevant?</t>
  </si>
  <si>
    <t>Mehrsprachige Daten pflegen</t>
  </si>
  <si>
    <t>Sind Artikeltexte, Belege, Kundenkommunikation oder Shopdaten mehrsprachig erforderlich?</t>
  </si>
  <si>
    <t>Mehrere Gesellschaften steuern</t>
  </si>
  <si>
    <t>Muss das ERP mehrere Mandanten, Gesellschaften oder rechtliche Einheiten sauber trennen?</t>
  </si>
  <si>
    <t>Reporting &amp; Steuerung</t>
  </si>
  <si>
    <t>Bestands- und Umsatzkennzahlen definieren</t>
  </si>
  <si>
    <t>Sind Kennzahlen zu Umsatz, Bestand, Marge, Verfügbarkeit, Retouren und Lieferfähigkeit abgestimmt?</t>
  </si>
  <si>
    <t>Kanalprofitabilität sichtbar machen</t>
  </si>
  <si>
    <t>Lassen sich Umsätze, Kosten, Retouren und Margen je Kanal vergleichen?</t>
  </si>
  <si>
    <t>Operative Warnsignale nutzen</t>
  </si>
  <si>
    <t>Gibt es Hinweise bei Fehlbeständen, Lieferverzug, Preisabweichungen oder hoher Retourenquote?</t>
  </si>
  <si>
    <t>Datenqualität messen</t>
  </si>
  <si>
    <t>Werden Dubletten, fehlende Pflichtfelder, falsche Bestände oder Preisfehler regelmäßig geprüft?</t>
  </si>
  <si>
    <t>Umsetzung &amp; Anbieterfit</t>
  </si>
  <si>
    <t>Demo anhand eigener Prozesse vorbereiten</t>
  </si>
  <si>
    <t>Werden reale Handelsfälle statt allgemeiner Standarddemos geprüft?</t>
  </si>
  <si>
    <t>Integrationsaufwand bewerten</t>
  </si>
  <si>
    <t>Sind Aufwand, Betrieb und Verantwortung für kritische Schnittstellen realistisch eingeschätzt?</t>
  </si>
  <si>
    <t>Einführungsschritte planen</t>
  </si>
  <si>
    <t>Ist klar, ob Big Bang, phasenweise Einführung oder Kanal-/Lager-Rollout sinnvoll ist?</t>
  </si>
  <si>
    <t>Betriebsmodell klären</t>
  </si>
  <si>
    <t>Passt Cloud, On-Premise oder Hybrid zu IT, Sicherheit, Integrationen und Skalierung?</t>
  </si>
  <si>
    <t>Entscheidungskriterien gewichten</t>
  </si>
  <si>
    <t>Sind Muss-Kriterien, Ausschlusskriterien und Bewertungskriterien vor Anbieteransprache festgelegt?</t>
  </si>
  <si>
    <t>Auswertung der ERP-Anforderungen im Handel</t>
  </si>
  <si>
    <t>Die Auswertung zeigt, wo Anforderungen vor Anbieteransprache, Demo oder Shortlist geschärft werden sollten.</t>
  </si>
  <si>
    <t>Kennzahl</t>
  </si>
  <si>
    <t>Einordnung</t>
  </si>
  <si>
    <t>Anforderungen gesamt</t>
  </si>
  <si>
    <t>Bewertete Anforderungen</t>
  </si>
  <si>
    <t>Offene Bewertungen</t>
  </si>
  <si>
    <t>Hoher Klärungsbedarf</t>
  </si>
  <si>
    <t>Zu prüfen</t>
  </si>
  <si>
    <t>Durchschnittliche Bewertung</t>
  </si>
  <si>
    <t>Anzahl</t>
  </si>
  <si>
    <t>Score Ø</t>
  </si>
  <si>
    <t>Relevanz</t>
  </si>
  <si>
    <t>Bewertung</t>
  </si>
  <si>
    <t>Noch 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</si>
</sst>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name val="Carlito"/>
    </font>
    <font>
      <b/>
      <sz val="11"/>
      <name val="Carlito"/>
    </font>
    <font>
      <b/>
      <sz val="16"/>
      <color rgb="FFFFFFFF"/>
      <name val="Calibri"/>
      <family val="2"/>
    </font>
    <font>
      <sz val="10"/>
      <color rgb="FF32486C"/>
      <name val="Calibri"/>
      <family val="2"/>
    </font>
    <font>
      <b/>
      <sz val="12"/>
      <color rgb="FFFFFFFF"/>
      <name val="Calibri"/>
      <family val="2"/>
    </font>
    <font>
      <b/>
      <sz val="11"/>
      <color rgb="FF2B354F"/>
      <name val="Calibri"/>
      <family val="2"/>
    </font>
    <font>
      <b/>
      <sz val="10"/>
      <color rgb="FF243447"/>
      <name val="Calibri"/>
      <family val="2"/>
    </font>
    <font>
      <sz val="10"/>
      <color rgb="FF243447"/>
      <name val="Calibri"/>
      <family val="2"/>
    </font>
    <font>
      <b/>
      <sz val="10"/>
      <color rgb="FF2B354F"/>
      <name val="Calibri"/>
      <family val="2"/>
    </font>
    <font>
      <b/>
      <sz val="10"/>
      <color rgb="FFFFFFFF"/>
      <name val="Calibri"/>
      <family val="2"/>
    </font>
    <font>
      <b/>
      <sz val="10"/>
      <color rgb="FF32486C"/>
      <name val="Calibri"/>
      <family val="2"/>
    </font>
    <font>
      <b/>
      <sz val="12"/>
      <color rgb="FF18B7ED"/>
      <name val="Calibri"/>
      <family val="2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B354F"/>
      </patternFill>
    </fill>
    <fill>
      <patternFill patternType="solid">
        <fgColor rgb="FFEAF5FB"/>
      </patternFill>
    </fill>
    <fill>
      <patternFill patternType="solid">
        <fgColor rgb="FF32486C"/>
      </patternFill>
    </fill>
    <fill>
      <patternFill patternType="solid">
        <fgColor rgb="FFFFFFFF"/>
      </patternFill>
    </fill>
    <fill>
      <patternFill patternType="solid">
        <fgColor rgb="FFF7FAFC"/>
      </patternFill>
    </fill>
    <fill>
      <patternFill patternType="solid">
        <fgColor rgb="FFEEF4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2">
    <xf numFmtId="0" fontId="0" fillId="0" borderId="1"/>
    <xf numFmtId="0" fontId="12" fillId="0" borderId="1"/>
  </cellStyleXfs>
  <cellXfs count="38">
    <xf numFmtId="0" fontId="0" fillId="0" borderId="0" xfId="0" applyBorder="1"/>
    <xf numFmtId="0" fontId="5" fillId="3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top" wrapText="1"/>
    </xf>
    <xf numFmtId="0" fontId="7" fillId="5" borderId="2" xfId="1" applyFont="1" applyFill="1" applyBorder="1" applyAlignment="1">
      <alignment vertical="top" wrapText="1"/>
    </xf>
    <xf numFmtId="0" fontId="0" fillId="5" borderId="2" xfId="1" applyFont="1" applyFill="1" applyBorder="1" applyAlignment="1">
      <alignment vertical="top" wrapText="1"/>
    </xf>
    <xf numFmtId="0" fontId="6" fillId="6" borderId="2" xfId="1" applyFont="1" applyFill="1" applyBorder="1" applyAlignment="1">
      <alignment vertical="top" wrapText="1"/>
    </xf>
    <xf numFmtId="0" fontId="7" fillId="6" borderId="2" xfId="1" applyFont="1" applyFill="1" applyBorder="1" applyAlignment="1">
      <alignment vertical="top" wrapText="1"/>
    </xf>
    <xf numFmtId="0" fontId="0" fillId="6" borderId="2" xfId="1" applyFont="1" applyFill="1" applyBorder="1" applyAlignment="1">
      <alignment vertical="top" wrapText="1"/>
    </xf>
    <xf numFmtId="0" fontId="8" fillId="3" borderId="2" xfId="1" applyFont="1" applyFill="1" applyBorder="1" applyAlignment="1">
      <alignment vertical="top" wrapText="1"/>
    </xf>
    <xf numFmtId="0" fontId="1" fillId="5" borderId="2" xfId="1" applyFont="1" applyFill="1" applyBorder="1" applyAlignment="1">
      <alignment vertical="top" wrapText="1"/>
    </xf>
    <xf numFmtId="0" fontId="8" fillId="5" borderId="2" xfId="1" applyFont="1" applyFill="1" applyBorder="1" applyAlignment="1">
      <alignment vertical="top" wrapText="1"/>
    </xf>
    <xf numFmtId="0" fontId="8" fillId="6" borderId="2" xfId="1" applyFont="1" applyFill="1" applyBorder="1" applyAlignment="1">
      <alignment vertical="top" wrapText="1"/>
    </xf>
    <xf numFmtId="0" fontId="9" fillId="4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/>
    </xf>
    <xf numFmtId="0" fontId="10" fillId="7" borderId="2" xfId="1" applyFont="1" applyFill="1" applyBorder="1" applyAlignment="1">
      <alignment vertical="top" wrapText="1"/>
    </xf>
    <xf numFmtId="0" fontId="7" fillId="6" borderId="2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vertical="center"/>
    </xf>
    <xf numFmtId="0" fontId="11" fillId="5" borderId="2" xfId="1" applyFont="1" applyFill="1" applyBorder="1" applyAlignment="1">
      <alignment vertical="center"/>
    </xf>
    <xf numFmtId="0" fontId="8" fillId="6" borderId="2" xfId="1" applyFont="1" applyFill="1" applyBorder="1" applyAlignment="1">
      <alignment vertical="center"/>
    </xf>
    <xf numFmtId="0" fontId="11" fillId="6" borderId="2" xfId="1" applyFont="1" applyFill="1" applyBorder="1" applyAlignment="1">
      <alignment vertical="center"/>
    </xf>
    <xf numFmtId="0" fontId="8" fillId="6" borderId="2" xfId="1" applyFont="1" applyFill="1" applyBorder="1" applyAlignment="1">
      <alignment horizontal="left" vertical="center"/>
    </xf>
    <xf numFmtId="164" fontId="7" fillId="6" borderId="2" xfId="1" applyNumberFormat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left" vertical="center"/>
    </xf>
    <xf numFmtId="164" fontId="7" fillId="5" borderId="2" xfId="1" applyNumberFormat="1" applyFont="1" applyFill="1" applyBorder="1" applyAlignment="1">
      <alignment horizontal="center" vertical="center"/>
    </xf>
    <xf numFmtId="0" fontId="9" fillId="4" borderId="2" xfId="1" applyFont="1" applyFill="1" applyBorder="1"/>
    <xf numFmtId="0" fontId="7" fillId="6" borderId="2" xfId="1" applyFont="1" applyFill="1" applyBorder="1"/>
    <xf numFmtId="0" fontId="7" fillId="5" borderId="2" xfId="1" applyFont="1" applyFill="1" applyBorder="1"/>
    <xf numFmtId="0" fontId="4" fillId="4" borderId="2" xfId="1" applyFont="1" applyFill="1" applyBorder="1" applyAlignment="1">
      <alignment horizontal="left" vertical="center"/>
    </xf>
    <xf numFmtId="0" fontId="0" fillId="4" borderId="2" xfId="1" applyFont="1" applyFill="1" applyBorder="1"/>
    <xf numFmtId="0" fontId="3" fillId="3" borderId="2" xfId="1" applyFont="1" applyFill="1" applyBorder="1" applyAlignment="1">
      <alignment horizontal="left" vertical="center" wrapText="1"/>
    </xf>
    <xf numFmtId="0" fontId="0" fillId="3" borderId="2" xfId="1" applyFont="1" applyFill="1" applyBorder="1"/>
    <xf numFmtId="0" fontId="2" fillId="2" borderId="2" xfId="1" applyFont="1" applyFill="1" applyBorder="1" applyAlignment="1">
      <alignment horizontal="left" vertical="center"/>
    </xf>
    <xf numFmtId="0" fontId="0" fillId="2" borderId="2" xfId="1" applyFont="1" applyFill="1" applyBorder="1"/>
    <xf numFmtId="0" fontId="2" fillId="2" borderId="2" xfId="1" applyFont="1" applyFill="1" applyBorder="1" applyAlignment="1">
      <alignment horizontal="left" vertical="center" wrapText="1"/>
    </xf>
    <xf numFmtId="0" fontId="9" fillId="4" borderId="2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vertical="top" wrapText="1"/>
    </xf>
    <xf numFmtId="0" fontId="10" fillId="3" borderId="2" xfId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Standard" xfId="0" builtinId="0"/>
  </cellStyles>
  <dxfs count="3">
    <dxf>
      <font>
        <color rgb="FF1F4E1F"/>
      </font>
      <fill>
        <patternFill patternType="solid">
          <bgColor rgb="FFD9EAD3"/>
        </patternFill>
      </fill>
    </dxf>
    <dxf>
      <font>
        <color rgb="FF7A4B00"/>
      </font>
      <fill>
        <patternFill patternType="solid">
          <bgColor rgb="FFFFF2CC"/>
        </patternFill>
      </fill>
    </dxf>
    <dxf>
      <font>
        <b/>
        <color rgb="FF7F1D1D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r>
              <a:rPr lang="de-DE"/>
              <a:t>Bewertung je Anforderungskategorie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Anzahl</c:v>
          </c:tx>
          <c:spPr>
            <a:ln>
              <a:prstDash val="solid"/>
            </a:ln>
          </c:spPr>
          <c:invertIfNegative val="1"/>
          <c:cat>
            <c:strRef>
              <c:f>Auswertung!$A$14:$A$24</c:f>
              <c:strCache>
                <c:ptCount val="11"/>
                <c:pt idx="0">
                  <c:v>Geschäftsmodell</c:v>
                </c:pt>
                <c:pt idx="1">
                  <c:v>Warenwirtschaft</c:v>
                </c:pt>
                <c:pt idx="2">
                  <c:v>Einkauf</c:v>
                </c:pt>
                <c:pt idx="3">
                  <c:v>Lager &amp; Bestände</c:v>
                </c:pt>
                <c:pt idx="4">
                  <c:v>Preise &amp; Konditionen</c:v>
                </c:pt>
                <c:pt idx="5">
                  <c:v>Verkaufskanäle</c:v>
                </c:pt>
                <c:pt idx="6">
                  <c:v>Retouren</c:v>
                </c:pt>
                <c:pt idx="7">
                  <c:v>Schnittstellen</c:v>
                </c:pt>
                <c:pt idx="8">
                  <c:v>Internationalisierung</c:v>
                </c:pt>
                <c:pt idx="9">
                  <c:v>Reporting &amp; Steuerung</c:v>
                </c:pt>
                <c:pt idx="10">
                  <c:v>Umsetzung &amp; Anbieterfit</c:v>
                </c:pt>
              </c:strCache>
            </c:strRef>
          </c:cat>
          <c:val>
            <c:numRef>
              <c:f>Auswertung!$B$14:$B$24</c:f>
              <c:numCache>
                <c:formatCode>General</c:formatCode>
                <c:ptCount val="11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3-5C42-A2EF-89EE88C13888}"/>
            </c:ext>
          </c:extLst>
        </c:ser>
        <c:ser>
          <c:idx val="1"/>
          <c:order val="1"/>
          <c:tx>
            <c:v>Score Ø</c:v>
          </c:tx>
          <c:spPr>
            <a:ln>
              <a:prstDash val="solid"/>
            </a:ln>
          </c:spPr>
          <c:invertIfNegative val="1"/>
          <c:cat>
            <c:strRef>
              <c:f>Auswertung!$A$14:$A$24</c:f>
              <c:strCache>
                <c:ptCount val="11"/>
                <c:pt idx="0">
                  <c:v>Geschäftsmodell</c:v>
                </c:pt>
                <c:pt idx="1">
                  <c:v>Warenwirtschaft</c:v>
                </c:pt>
                <c:pt idx="2">
                  <c:v>Einkauf</c:v>
                </c:pt>
                <c:pt idx="3">
                  <c:v>Lager &amp; Bestände</c:v>
                </c:pt>
                <c:pt idx="4">
                  <c:v>Preise &amp; Konditionen</c:v>
                </c:pt>
                <c:pt idx="5">
                  <c:v>Verkaufskanäle</c:v>
                </c:pt>
                <c:pt idx="6">
                  <c:v>Retouren</c:v>
                </c:pt>
                <c:pt idx="7">
                  <c:v>Schnittstellen</c:v>
                </c:pt>
                <c:pt idx="8">
                  <c:v>Internationalisierung</c:v>
                </c:pt>
                <c:pt idx="9">
                  <c:v>Reporting &amp; Steuerung</c:v>
                </c:pt>
                <c:pt idx="10">
                  <c:v>Umsetzung &amp; Anbieterfit</c:v>
                </c:pt>
              </c:strCache>
            </c:strRef>
          </c:cat>
          <c:val>
            <c:numRef>
              <c:f>Auswertung!$C$14:$C$24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3-5C42-A2EF-89EE88C13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gap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927100</xdr:colOff>
      <xdr:row>1</xdr:row>
      <xdr:rowOff>25401</xdr:rowOff>
    </xdr:from>
    <xdr:ext cx="2225675" cy="6858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56700" y="381001"/>
          <a:ext cx="2225675" cy="6858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14</xdr:col>
      <xdr:colOff>0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B354F"/>
  </sheetPr>
  <dimension ref="A1:H16"/>
  <sheetViews>
    <sheetView workbookViewId="0">
      <selection activeCell="H6" sqref="H6"/>
    </sheetView>
  </sheetViews>
  <sheetFormatPr baseColWidth="10" defaultColWidth="8.83203125" defaultRowHeight="14"/>
  <cols>
    <col min="1" max="1" width="7" customWidth="1"/>
    <col min="2" max="2" width="25" customWidth="1"/>
    <col min="3" max="3" width="58" customWidth="1"/>
    <col min="4" max="4" width="4" customWidth="1"/>
    <col min="5" max="8" width="14" customWidth="1"/>
  </cols>
  <sheetData>
    <row r="1" spans="1:8" ht="28" customHeight="1">
      <c r="A1" s="32" t="s">
        <v>0</v>
      </c>
      <c r="B1" s="33"/>
      <c r="C1" s="33"/>
      <c r="D1" s="33"/>
      <c r="E1" s="33"/>
      <c r="F1" s="33"/>
      <c r="G1" s="33"/>
      <c r="H1" s="33"/>
    </row>
    <row r="2" spans="1:8" ht="34" customHeight="1">
      <c r="A2" s="30" t="s">
        <v>1</v>
      </c>
      <c r="B2" s="31"/>
      <c r="C2" s="31"/>
      <c r="D2" s="31"/>
      <c r="E2" s="31"/>
      <c r="F2" s="31"/>
      <c r="G2" s="31"/>
      <c r="H2" s="31"/>
    </row>
    <row r="4" spans="1:8" ht="24" customHeight="1">
      <c r="A4" s="28" t="s">
        <v>2</v>
      </c>
      <c r="B4" s="29"/>
      <c r="C4" s="29"/>
      <c r="D4" s="29"/>
      <c r="E4" s="29"/>
      <c r="F4" s="29"/>
      <c r="G4" s="29"/>
      <c r="H4" s="29"/>
    </row>
    <row r="5" spans="1:8" ht="30">
      <c r="A5" s="1" t="s">
        <v>3</v>
      </c>
      <c r="B5" s="2" t="s">
        <v>4</v>
      </c>
      <c r="C5" s="3" t="s">
        <v>5</v>
      </c>
      <c r="D5" s="4"/>
      <c r="E5" s="4"/>
      <c r="F5" s="4"/>
      <c r="G5" s="4"/>
      <c r="H5" s="4"/>
    </row>
    <row r="6" spans="1:8" ht="30">
      <c r="A6" s="1" t="s">
        <v>6</v>
      </c>
      <c r="B6" s="5" t="s">
        <v>7</v>
      </c>
      <c r="C6" s="6" t="s">
        <v>8</v>
      </c>
      <c r="D6" s="7"/>
      <c r="E6" s="7"/>
      <c r="F6" s="7"/>
      <c r="G6" s="7"/>
      <c r="H6" s="7"/>
    </row>
    <row r="7" spans="1:8" ht="15">
      <c r="A7" s="1" t="s">
        <v>9</v>
      </c>
      <c r="B7" s="2" t="s">
        <v>10</v>
      </c>
      <c r="C7" s="3" t="s">
        <v>11</v>
      </c>
      <c r="D7" s="4"/>
      <c r="E7" s="4"/>
      <c r="F7" s="4"/>
      <c r="G7" s="4"/>
      <c r="H7" s="4"/>
    </row>
    <row r="8" spans="1:8" ht="30">
      <c r="A8" s="1" t="s">
        <v>12</v>
      </c>
      <c r="B8" s="5" t="s">
        <v>13</v>
      </c>
      <c r="C8" s="6" t="s">
        <v>14</v>
      </c>
      <c r="D8" s="7"/>
      <c r="E8" s="7"/>
      <c r="F8" s="7"/>
      <c r="G8" s="7"/>
      <c r="H8" s="7"/>
    </row>
    <row r="9" spans="1:8" ht="30">
      <c r="A9" s="1" t="s">
        <v>15</v>
      </c>
      <c r="B9" s="2" t="s">
        <v>16</v>
      </c>
      <c r="C9" s="3" t="s">
        <v>17</v>
      </c>
      <c r="D9" s="4"/>
      <c r="E9" s="4"/>
      <c r="F9" s="4"/>
      <c r="G9" s="4"/>
      <c r="H9" s="4"/>
    </row>
    <row r="11" spans="1:8" ht="24" customHeight="1">
      <c r="A11" s="28" t="s">
        <v>18</v>
      </c>
      <c r="B11" s="29"/>
      <c r="C11" s="29"/>
      <c r="D11" s="29"/>
      <c r="E11" s="29"/>
      <c r="F11" s="29"/>
      <c r="G11" s="29"/>
      <c r="H11" s="29"/>
    </row>
    <row r="12" spans="1:8" ht="15">
      <c r="A12" s="8" t="s">
        <v>19</v>
      </c>
      <c r="B12" s="8" t="s">
        <v>20</v>
      </c>
      <c r="C12" s="8" t="s">
        <v>21</v>
      </c>
      <c r="D12" s="4"/>
      <c r="E12" s="8" t="s">
        <v>22</v>
      </c>
      <c r="F12" s="8" t="s">
        <v>20</v>
      </c>
      <c r="G12" s="9"/>
      <c r="H12" s="9"/>
    </row>
    <row r="13" spans="1:8" ht="30">
      <c r="A13" s="10">
        <v>0</v>
      </c>
      <c r="B13" s="3" t="s">
        <v>23</v>
      </c>
      <c r="C13" s="3" t="s">
        <v>24</v>
      </c>
      <c r="D13" s="4"/>
      <c r="E13" s="10" t="s">
        <v>25</v>
      </c>
      <c r="F13" s="3" t="s">
        <v>26</v>
      </c>
      <c r="G13" s="4"/>
      <c r="H13" s="4"/>
    </row>
    <row r="14" spans="1:8" ht="60">
      <c r="A14" s="11">
        <v>1</v>
      </c>
      <c r="B14" s="6" t="s">
        <v>27</v>
      </c>
      <c r="C14" s="6" t="s">
        <v>28</v>
      </c>
      <c r="D14" s="7"/>
      <c r="E14" s="11" t="s">
        <v>29</v>
      </c>
      <c r="F14" s="6" t="s">
        <v>30</v>
      </c>
      <c r="G14" s="7"/>
      <c r="H14" s="7"/>
    </row>
    <row r="15" spans="1:8" ht="30">
      <c r="A15" s="10">
        <v>2</v>
      </c>
      <c r="B15" s="3" t="s">
        <v>31</v>
      </c>
      <c r="C15" s="3" t="s">
        <v>32</v>
      </c>
      <c r="D15" s="4"/>
      <c r="E15" s="10" t="s">
        <v>33</v>
      </c>
      <c r="F15" s="3" t="s">
        <v>34</v>
      </c>
      <c r="G15" s="4"/>
      <c r="H15" s="4"/>
    </row>
    <row r="16" spans="1:8" ht="15">
      <c r="A16" s="11">
        <v>3</v>
      </c>
      <c r="B16" s="6" t="s">
        <v>35</v>
      </c>
      <c r="C16" s="6" t="s">
        <v>36</v>
      </c>
      <c r="D16" s="7"/>
      <c r="E16" s="11" t="s">
        <v>37</v>
      </c>
      <c r="F16" s="6" t="s">
        <v>38</v>
      </c>
      <c r="G16" s="7"/>
      <c r="H16" s="7"/>
    </row>
  </sheetData>
  <mergeCells count="4">
    <mergeCell ref="A4:H4"/>
    <mergeCell ref="A2:H2"/>
    <mergeCell ref="A11:H11"/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8B7ED"/>
  </sheetPr>
  <dimension ref="A1:I60"/>
  <sheetViews>
    <sheetView workbookViewId="0">
      <pane ySplit="4" topLeftCell="A5" activePane="bottomLeft" state="frozen"/>
      <selection pane="bottomLeft" activeCell="G5" sqref="G5"/>
    </sheetView>
  </sheetViews>
  <sheetFormatPr baseColWidth="10" defaultColWidth="8.83203125" defaultRowHeight="14"/>
  <cols>
    <col min="1" max="1" width="6" customWidth="1"/>
    <col min="2" max="2" width="21" customWidth="1"/>
    <col min="3" max="3" width="30" customWidth="1"/>
    <col min="4" max="4" width="45" customWidth="1"/>
    <col min="5" max="5" width="14" customWidth="1"/>
    <col min="6" max="7" width="12" customWidth="1"/>
    <col min="8" max="8" width="32" customWidth="1"/>
    <col min="9" max="9" width="16" customWidth="1"/>
  </cols>
  <sheetData>
    <row r="1" spans="1:9" ht="28" customHeight="1">
      <c r="A1" s="34" t="s">
        <v>39</v>
      </c>
      <c r="B1" s="33"/>
      <c r="C1" s="33"/>
      <c r="D1" s="33"/>
      <c r="E1" s="33"/>
      <c r="F1" s="33"/>
      <c r="G1" s="33"/>
      <c r="H1" s="33"/>
      <c r="I1" s="33"/>
    </row>
    <row r="2" spans="1:9" ht="34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</row>
    <row r="4" spans="1:9" ht="32" customHeight="1">
      <c r="A4" s="12" t="s">
        <v>41</v>
      </c>
      <c r="B4" s="12" t="s">
        <v>42</v>
      </c>
      <c r="C4" s="12" t="s">
        <v>43</v>
      </c>
      <c r="D4" s="12" t="s">
        <v>44</v>
      </c>
      <c r="E4" s="12" t="s">
        <v>45</v>
      </c>
      <c r="F4" s="12" t="s">
        <v>46</v>
      </c>
      <c r="G4" s="12" t="s">
        <v>47</v>
      </c>
      <c r="H4" s="12" t="s">
        <v>48</v>
      </c>
      <c r="I4" s="12" t="s">
        <v>49</v>
      </c>
    </row>
    <row r="5" spans="1:9" ht="30">
      <c r="A5" s="3">
        <v>1</v>
      </c>
      <c r="B5" s="10" t="s">
        <v>50</v>
      </c>
      <c r="C5" s="2" t="s">
        <v>51</v>
      </c>
      <c r="D5" s="3" t="s">
        <v>52</v>
      </c>
      <c r="E5" s="13" t="s">
        <v>53</v>
      </c>
      <c r="F5" s="13">
        <v>3</v>
      </c>
      <c r="G5" s="13"/>
      <c r="H5" s="3"/>
      <c r="I5" s="14" t="str">
        <f t="shared" ref="I5:I36" si="0">IF(G5="","offen",IF(AND(F5&gt;=2,G5&lt;=1),"hoch",IF(G5=2,"prüfen","ok")))</f>
        <v>offen</v>
      </c>
    </row>
    <row r="6" spans="1:9" ht="30">
      <c r="A6" s="6">
        <v>2</v>
      </c>
      <c r="B6" s="11" t="s">
        <v>50</v>
      </c>
      <c r="C6" s="5" t="s">
        <v>54</v>
      </c>
      <c r="D6" s="6" t="s">
        <v>55</v>
      </c>
      <c r="E6" s="15" t="s">
        <v>53</v>
      </c>
      <c r="F6" s="15">
        <v>3</v>
      </c>
      <c r="G6" s="15"/>
      <c r="H6" s="6"/>
      <c r="I6" s="14" t="str">
        <f t="shared" si="0"/>
        <v>offen</v>
      </c>
    </row>
    <row r="7" spans="1:9" ht="30">
      <c r="A7" s="3">
        <v>3</v>
      </c>
      <c r="B7" s="10" t="s">
        <v>50</v>
      </c>
      <c r="C7" s="2" t="s">
        <v>56</v>
      </c>
      <c r="D7" s="3" t="s">
        <v>57</v>
      </c>
      <c r="E7" s="13" t="s">
        <v>53</v>
      </c>
      <c r="F7" s="13">
        <v>3</v>
      </c>
      <c r="G7" s="13"/>
      <c r="H7" s="3"/>
      <c r="I7" s="14" t="str">
        <f t="shared" si="0"/>
        <v>offen</v>
      </c>
    </row>
    <row r="8" spans="1:9" ht="30">
      <c r="A8" s="6">
        <v>4</v>
      </c>
      <c r="B8" s="11" t="s">
        <v>50</v>
      </c>
      <c r="C8" s="5" t="s">
        <v>58</v>
      </c>
      <c r="D8" s="6" t="s">
        <v>59</v>
      </c>
      <c r="E8" s="15" t="s">
        <v>60</v>
      </c>
      <c r="F8" s="15">
        <v>2</v>
      </c>
      <c r="G8" s="15"/>
      <c r="H8" s="6"/>
      <c r="I8" s="14" t="str">
        <f t="shared" si="0"/>
        <v>offen</v>
      </c>
    </row>
    <row r="9" spans="1:9" ht="30">
      <c r="A9" s="3">
        <v>5</v>
      </c>
      <c r="B9" s="10" t="s">
        <v>61</v>
      </c>
      <c r="C9" s="2" t="s">
        <v>62</v>
      </c>
      <c r="D9" s="3" t="s">
        <v>63</v>
      </c>
      <c r="E9" s="13" t="s">
        <v>53</v>
      </c>
      <c r="F9" s="13">
        <v>3</v>
      </c>
      <c r="G9" s="13"/>
      <c r="H9" s="3"/>
      <c r="I9" s="14" t="str">
        <f t="shared" si="0"/>
        <v>offen</v>
      </c>
    </row>
    <row r="10" spans="1:9" ht="30">
      <c r="A10" s="6">
        <v>6</v>
      </c>
      <c r="B10" s="11" t="s">
        <v>61</v>
      </c>
      <c r="C10" s="5" t="s">
        <v>64</v>
      </c>
      <c r="D10" s="6" t="s">
        <v>65</v>
      </c>
      <c r="E10" s="15" t="s">
        <v>53</v>
      </c>
      <c r="F10" s="15">
        <v>3</v>
      </c>
      <c r="G10" s="15"/>
      <c r="H10" s="6"/>
      <c r="I10" s="14" t="str">
        <f t="shared" si="0"/>
        <v>offen</v>
      </c>
    </row>
    <row r="11" spans="1:9" ht="30">
      <c r="A11" s="3">
        <v>7</v>
      </c>
      <c r="B11" s="10" t="s">
        <v>61</v>
      </c>
      <c r="C11" s="2" t="s">
        <v>66</v>
      </c>
      <c r="D11" s="3" t="s">
        <v>67</v>
      </c>
      <c r="E11" s="13" t="s">
        <v>60</v>
      </c>
      <c r="F11" s="13">
        <v>2</v>
      </c>
      <c r="G11" s="13"/>
      <c r="H11" s="3"/>
      <c r="I11" s="14" t="str">
        <f t="shared" si="0"/>
        <v>offen</v>
      </c>
    </row>
    <row r="12" spans="1:9" ht="30">
      <c r="A12" s="6">
        <v>8</v>
      </c>
      <c r="B12" s="11" t="s">
        <v>61</v>
      </c>
      <c r="C12" s="5" t="s">
        <v>68</v>
      </c>
      <c r="D12" s="6" t="s">
        <v>69</v>
      </c>
      <c r="E12" s="15" t="s">
        <v>53</v>
      </c>
      <c r="F12" s="15">
        <v>3</v>
      </c>
      <c r="G12" s="15"/>
      <c r="H12" s="6"/>
      <c r="I12" s="14" t="str">
        <f t="shared" si="0"/>
        <v>offen</v>
      </c>
    </row>
    <row r="13" spans="1:9" ht="30">
      <c r="A13" s="3">
        <v>9</v>
      </c>
      <c r="B13" s="10" t="s">
        <v>61</v>
      </c>
      <c r="C13" s="2" t="s">
        <v>70</v>
      </c>
      <c r="D13" s="3" t="s">
        <v>71</v>
      </c>
      <c r="E13" s="13" t="s">
        <v>60</v>
      </c>
      <c r="F13" s="13">
        <v>2</v>
      </c>
      <c r="G13" s="13"/>
      <c r="H13" s="3"/>
      <c r="I13" s="14" t="str">
        <f t="shared" si="0"/>
        <v>offen</v>
      </c>
    </row>
    <row r="14" spans="1:9" ht="30">
      <c r="A14" s="6">
        <v>10</v>
      </c>
      <c r="B14" s="11" t="s">
        <v>72</v>
      </c>
      <c r="C14" s="5" t="s">
        <v>73</v>
      </c>
      <c r="D14" s="6" t="s">
        <v>74</v>
      </c>
      <c r="E14" s="15" t="s">
        <v>53</v>
      </c>
      <c r="F14" s="15">
        <v>3</v>
      </c>
      <c r="G14" s="15"/>
      <c r="H14" s="6"/>
      <c r="I14" s="14" t="str">
        <f t="shared" si="0"/>
        <v>offen</v>
      </c>
    </row>
    <row r="15" spans="1:9" ht="30">
      <c r="A15" s="3">
        <v>11</v>
      </c>
      <c r="B15" s="10" t="s">
        <v>72</v>
      </c>
      <c r="C15" s="2" t="s">
        <v>75</v>
      </c>
      <c r="D15" s="3" t="s">
        <v>76</v>
      </c>
      <c r="E15" s="13" t="s">
        <v>53</v>
      </c>
      <c r="F15" s="13">
        <v>3</v>
      </c>
      <c r="G15" s="13"/>
      <c r="H15" s="3"/>
      <c r="I15" s="14" t="str">
        <f t="shared" si="0"/>
        <v>offen</v>
      </c>
    </row>
    <row r="16" spans="1:9" ht="30">
      <c r="A16" s="6">
        <v>12</v>
      </c>
      <c r="B16" s="11" t="s">
        <v>72</v>
      </c>
      <c r="C16" s="5" t="s">
        <v>77</v>
      </c>
      <c r="D16" s="6" t="s">
        <v>78</v>
      </c>
      <c r="E16" s="15" t="s">
        <v>60</v>
      </c>
      <c r="F16" s="15">
        <v>2</v>
      </c>
      <c r="G16" s="15"/>
      <c r="H16" s="6"/>
      <c r="I16" s="14" t="str">
        <f t="shared" si="0"/>
        <v>offen</v>
      </c>
    </row>
    <row r="17" spans="1:9" ht="30">
      <c r="A17" s="3">
        <v>13</v>
      </c>
      <c r="B17" s="10" t="s">
        <v>72</v>
      </c>
      <c r="C17" s="2" t="s">
        <v>79</v>
      </c>
      <c r="D17" s="3" t="s">
        <v>80</v>
      </c>
      <c r="E17" s="13" t="s">
        <v>60</v>
      </c>
      <c r="F17" s="13">
        <v>2</v>
      </c>
      <c r="G17" s="13"/>
      <c r="H17" s="3"/>
      <c r="I17" s="14" t="str">
        <f t="shared" si="0"/>
        <v>offen</v>
      </c>
    </row>
    <row r="18" spans="1:9" ht="30">
      <c r="A18" s="6">
        <v>14</v>
      </c>
      <c r="B18" s="11" t="s">
        <v>72</v>
      </c>
      <c r="C18" s="5" t="s">
        <v>81</v>
      </c>
      <c r="D18" s="6" t="s">
        <v>82</v>
      </c>
      <c r="E18" s="15" t="s">
        <v>83</v>
      </c>
      <c r="F18" s="15">
        <v>1</v>
      </c>
      <c r="G18" s="15"/>
      <c r="H18" s="6"/>
      <c r="I18" s="14" t="str">
        <f t="shared" si="0"/>
        <v>offen</v>
      </c>
    </row>
    <row r="19" spans="1:9" ht="30">
      <c r="A19" s="3">
        <v>15</v>
      </c>
      <c r="B19" s="10" t="s">
        <v>84</v>
      </c>
      <c r="C19" s="2" t="s">
        <v>85</v>
      </c>
      <c r="D19" s="3" t="s">
        <v>86</v>
      </c>
      <c r="E19" s="13" t="s">
        <v>53</v>
      </c>
      <c r="F19" s="13">
        <v>3</v>
      </c>
      <c r="G19" s="13"/>
      <c r="H19" s="3"/>
      <c r="I19" s="14" t="str">
        <f t="shared" si="0"/>
        <v>offen</v>
      </c>
    </row>
    <row r="20" spans="1:9" ht="30">
      <c r="A20" s="6">
        <v>16</v>
      </c>
      <c r="B20" s="11" t="s">
        <v>84</v>
      </c>
      <c r="C20" s="5" t="s">
        <v>87</v>
      </c>
      <c r="D20" s="6" t="s">
        <v>88</v>
      </c>
      <c r="E20" s="15" t="s">
        <v>53</v>
      </c>
      <c r="F20" s="15">
        <v>3</v>
      </c>
      <c r="G20" s="15"/>
      <c r="H20" s="6"/>
      <c r="I20" s="14" t="str">
        <f t="shared" si="0"/>
        <v>offen</v>
      </c>
    </row>
    <row r="21" spans="1:9" ht="30">
      <c r="A21" s="3">
        <v>17</v>
      </c>
      <c r="B21" s="10" t="s">
        <v>84</v>
      </c>
      <c r="C21" s="2" t="s">
        <v>89</v>
      </c>
      <c r="D21" s="3" t="s">
        <v>90</v>
      </c>
      <c r="E21" s="13" t="s">
        <v>53</v>
      </c>
      <c r="F21" s="13">
        <v>3</v>
      </c>
      <c r="G21" s="13"/>
      <c r="H21" s="3"/>
      <c r="I21" s="14" t="str">
        <f t="shared" si="0"/>
        <v>offen</v>
      </c>
    </row>
    <row r="22" spans="1:9" ht="30">
      <c r="A22" s="6">
        <v>18</v>
      </c>
      <c r="B22" s="11" t="s">
        <v>84</v>
      </c>
      <c r="C22" s="5" t="s">
        <v>91</v>
      </c>
      <c r="D22" s="6" t="s">
        <v>92</v>
      </c>
      <c r="E22" s="15" t="s">
        <v>60</v>
      </c>
      <c r="F22" s="15">
        <v>2</v>
      </c>
      <c r="G22" s="15"/>
      <c r="H22" s="6"/>
      <c r="I22" s="14" t="str">
        <f t="shared" si="0"/>
        <v>offen</v>
      </c>
    </row>
    <row r="23" spans="1:9" ht="30">
      <c r="A23" s="3">
        <v>19</v>
      </c>
      <c r="B23" s="10" t="s">
        <v>84</v>
      </c>
      <c r="C23" s="2" t="s">
        <v>93</v>
      </c>
      <c r="D23" s="3" t="s">
        <v>94</v>
      </c>
      <c r="E23" s="13" t="s">
        <v>53</v>
      </c>
      <c r="F23" s="13">
        <v>3</v>
      </c>
      <c r="G23" s="13"/>
      <c r="H23" s="3"/>
      <c r="I23" s="14" t="str">
        <f t="shared" si="0"/>
        <v>offen</v>
      </c>
    </row>
    <row r="24" spans="1:9" ht="30">
      <c r="A24" s="6">
        <v>20</v>
      </c>
      <c r="B24" s="11" t="s">
        <v>84</v>
      </c>
      <c r="C24" s="5" t="s">
        <v>95</v>
      </c>
      <c r="D24" s="6" t="s">
        <v>96</v>
      </c>
      <c r="E24" s="15" t="s">
        <v>60</v>
      </c>
      <c r="F24" s="15">
        <v>2</v>
      </c>
      <c r="G24" s="15"/>
      <c r="H24" s="6"/>
      <c r="I24" s="14" t="str">
        <f t="shared" si="0"/>
        <v>offen</v>
      </c>
    </row>
    <row r="25" spans="1:9" ht="30">
      <c r="A25" s="3">
        <v>21</v>
      </c>
      <c r="B25" s="10" t="s">
        <v>97</v>
      </c>
      <c r="C25" s="2" t="s">
        <v>98</v>
      </c>
      <c r="D25" s="3" t="s">
        <v>99</v>
      </c>
      <c r="E25" s="13" t="s">
        <v>53</v>
      </c>
      <c r="F25" s="13">
        <v>3</v>
      </c>
      <c r="G25" s="13"/>
      <c r="H25" s="3"/>
      <c r="I25" s="14" t="str">
        <f t="shared" si="0"/>
        <v>offen</v>
      </c>
    </row>
    <row r="26" spans="1:9" ht="30">
      <c r="A26" s="6">
        <v>22</v>
      </c>
      <c r="B26" s="11" t="s">
        <v>97</v>
      </c>
      <c r="C26" s="5" t="s">
        <v>100</v>
      </c>
      <c r="D26" s="6" t="s">
        <v>101</v>
      </c>
      <c r="E26" s="15" t="s">
        <v>53</v>
      </c>
      <c r="F26" s="15">
        <v>3</v>
      </c>
      <c r="G26" s="15"/>
      <c r="H26" s="6"/>
      <c r="I26" s="14" t="str">
        <f t="shared" si="0"/>
        <v>offen</v>
      </c>
    </row>
    <row r="27" spans="1:9" ht="30">
      <c r="A27" s="3">
        <v>23</v>
      </c>
      <c r="B27" s="10" t="s">
        <v>97</v>
      </c>
      <c r="C27" s="2" t="s">
        <v>102</v>
      </c>
      <c r="D27" s="3" t="s">
        <v>103</v>
      </c>
      <c r="E27" s="13" t="s">
        <v>53</v>
      </c>
      <c r="F27" s="13">
        <v>3</v>
      </c>
      <c r="G27" s="13"/>
      <c r="H27" s="3"/>
      <c r="I27" s="14" t="str">
        <f t="shared" si="0"/>
        <v>offen</v>
      </c>
    </row>
    <row r="28" spans="1:9" ht="30">
      <c r="A28" s="6">
        <v>24</v>
      </c>
      <c r="B28" s="11" t="s">
        <v>97</v>
      </c>
      <c r="C28" s="5" t="s">
        <v>104</v>
      </c>
      <c r="D28" s="6" t="s">
        <v>105</v>
      </c>
      <c r="E28" s="15" t="s">
        <v>60</v>
      </c>
      <c r="F28" s="15">
        <v>2</v>
      </c>
      <c r="G28" s="15"/>
      <c r="H28" s="6"/>
      <c r="I28" s="14" t="str">
        <f t="shared" si="0"/>
        <v>offen</v>
      </c>
    </row>
    <row r="29" spans="1:9" ht="30">
      <c r="A29" s="3">
        <v>25</v>
      </c>
      <c r="B29" s="10" t="s">
        <v>97</v>
      </c>
      <c r="C29" s="2" t="s">
        <v>106</v>
      </c>
      <c r="D29" s="3" t="s">
        <v>107</v>
      </c>
      <c r="E29" s="13" t="s">
        <v>60</v>
      </c>
      <c r="F29" s="13">
        <v>2</v>
      </c>
      <c r="G29" s="13"/>
      <c r="H29" s="3"/>
      <c r="I29" s="14" t="str">
        <f t="shared" si="0"/>
        <v>offen</v>
      </c>
    </row>
    <row r="30" spans="1:9" ht="30">
      <c r="A30" s="6">
        <v>26</v>
      </c>
      <c r="B30" s="11" t="s">
        <v>97</v>
      </c>
      <c r="C30" s="5" t="s">
        <v>108</v>
      </c>
      <c r="D30" s="6" t="s">
        <v>109</v>
      </c>
      <c r="E30" s="15" t="s">
        <v>83</v>
      </c>
      <c r="F30" s="15">
        <v>1</v>
      </c>
      <c r="G30" s="15"/>
      <c r="H30" s="6"/>
      <c r="I30" s="14" t="str">
        <f t="shared" si="0"/>
        <v>offen</v>
      </c>
    </row>
    <row r="31" spans="1:9" ht="30">
      <c r="A31" s="3">
        <v>27</v>
      </c>
      <c r="B31" s="10" t="s">
        <v>110</v>
      </c>
      <c r="C31" s="2" t="s">
        <v>111</v>
      </c>
      <c r="D31" s="3" t="s">
        <v>112</v>
      </c>
      <c r="E31" s="13" t="s">
        <v>60</v>
      </c>
      <c r="F31" s="13">
        <v>2</v>
      </c>
      <c r="G31" s="13"/>
      <c r="H31" s="3"/>
      <c r="I31" s="14" t="str">
        <f t="shared" si="0"/>
        <v>offen</v>
      </c>
    </row>
    <row r="32" spans="1:9" ht="30">
      <c r="A32" s="6">
        <v>28</v>
      </c>
      <c r="B32" s="11" t="s">
        <v>110</v>
      </c>
      <c r="C32" s="5" t="s">
        <v>113</v>
      </c>
      <c r="D32" s="6" t="s">
        <v>114</v>
      </c>
      <c r="E32" s="15" t="s">
        <v>53</v>
      </c>
      <c r="F32" s="15">
        <v>3</v>
      </c>
      <c r="G32" s="15"/>
      <c r="H32" s="6"/>
      <c r="I32" s="14" t="str">
        <f t="shared" si="0"/>
        <v>offen</v>
      </c>
    </row>
    <row r="33" spans="1:9" ht="30">
      <c r="A33" s="3">
        <v>29</v>
      </c>
      <c r="B33" s="10" t="s">
        <v>110</v>
      </c>
      <c r="C33" s="2" t="s">
        <v>115</v>
      </c>
      <c r="D33" s="3" t="s">
        <v>116</v>
      </c>
      <c r="E33" s="13" t="s">
        <v>60</v>
      </c>
      <c r="F33" s="13">
        <v>2</v>
      </c>
      <c r="G33" s="13"/>
      <c r="H33" s="3"/>
      <c r="I33" s="14" t="str">
        <f t="shared" si="0"/>
        <v>offen</v>
      </c>
    </row>
    <row r="34" spans="1:9" ht="30">
      <c r="A34" s="6">
        <v>30</v>
      </c>
      <c r="B34" s="11" t="s">
        <v>110</v>
      </c>
      <c r="C34" s="5" t="s">
        <v>117</v>
      </c>
      <c r="D34" s="6" t="s">
        <v>118</v>
      </c>
      <c r="E34" s="15" t="s">
        <v>60</v>
      </c>
      <c r="F34" s="15">
        <v>2</v>
      </c>
      <c r="G34" s="15"/>
      <c r="H34" s="6"/>
      <c r="I34" s="14" t="str">
        <f t="shared" si="0"/>
        <v>offen</v>
      </c>
    </row>
    <row r="35" spans="1:9" ht="30">
      <c r="A35" s="3">
        <v>31</v>
      </c>
      <c r="B35" s="10" t="s">
        <v>110</v>
      </c>
      <c r="C35" s="2" t="s">
        <v>119</v>
      </c>
      <c r="D35" s="3" t="s">
        <v>120</v>
      </c>
      <c r="E35" s="13" t="s">
        <v>60</v>
      </c>
      <c r="F35" s="13">
        <v>2</v>
      </c>
      <c r="G35" s="13"/>
      <c r="H35" s="3"/>
      <c r="I35" s="14" t="str">
        <f t="shared" si="0"/>
        <v>offen</v>
      </c>
    </row>
    <row r="36" spans="1:9" ht="30">
      <c r="A36" s="6">
        <v>32</v>
      </c>
      <c r="B36" s="11" t="s">
        <v>110</v>
      </c>
      <c r="C36" s="5" t="s">
        <v>121</v>
      </c>
      <c r="D36" s="6" t="s">
        <v>122</v>
      </c>
      <c r="E36" s="15" t="s">
        <v>83</v>
      </c>
      <c r="F36" s="15">
        <v>1</v>
      </c>
      <c r="G36" s="15"/>
      <c r="H36" s="6"/>
      <c r="I36" s="14" t="str">
        <f t="shared" si="0"/>
        <v>offen</v>
      </c>
    </row>
    <row r="37" spans="1:9" ht="30">
      <c r="A37" s="3">
        <v>33</v>
      </c>
      <c r="B37" s="10" t="s">
        <v>123</v>
      </c>
      <c r="C37" s="2" t="s">
        <v>124</v>
      </c>
      <c r="D37" s="3" t="s">
        <v>125</v>
      </c>
      <c r="E37" s="13" t="s">
        <v>53</v>
      </c>
      <c r="F37" s="13">
        <v>3</v>
      </c>
      <c r="G37" s="13"/>
      <c r="H37" s="3"/>
      <c r="I37" s="14" t="str">
        <f t="shared" ref="I37:I60" si="1">IF(G37="","offen",IF(AND(F37&gt;=2,G37&lt;=1),"hoch",IF(G37=2,"prüfen","ok")))</f>
        <v>offen</v>
      </c>
    </row>
    <row r="38" spans="1:9" ht="30">
      <c r="A38" s="6">
        <v>34</v>
      </c>
      <c r="B38" s="11" t="s">
        <v>123</v>
      </c>
      <c r="C38" s="5" t="s">
        <v>126</v>
      </c>
      <c r="D38" s="6" t="s">
        <v>127</v>
      </c>
      <c r="E38" s="15" t="s">
        <v>60</v>
      </c>
      <c r="F38" s="15">
        <v>2</v>
      </c>
      <c r="G38" s="15"/>
      <c r="H38" s="6"/>
      <c r="I38" s="14" t="str">
        <f t="shared" si="1"/>
        <v>offen</v>
      </c>
    </row>
    <row r="39" spans="1:9" ht="30">
      <c r="A39" s="3">
        <v>35</v>
      </c>
      <c r="B39" s="10" t="s">
        <v>123</v>
      </c>
      <c r="C39" s="2" t="s">
        <v>128</v>
      </c>
      <c r="D39" s="3" t="s">
        <v>129</v>
      </c>
      <c r="E39" s="13" t="s">
        <v>53</v>
      </c>
      <c r="F39" s="13">
        <v>3</v>
      </c>
      <c r="G39" s="13"/>
      <c r="H39" s="3"/>
      <c r="I39" s="14" t="str">
        <f t="shared" si="1"/>
        <v>offen</v>
      </c>
    </row>
    <row r="40" spans="1:9" ht="30">
      <c r="A40" s="6">
        <v>36</v>
      </c>
      <c r="B40" s="11" t="s">
        <v>123</v>
      </c>
      <c r="C40" s="5" t="s">
        <v>130</v>
      </c>
      <c r="D40" s="6" t="s">
        <v>131</v>
      </c>
      <c r="E40" s="15" t="s">
        <v>60</v>
      </c>
      <c r="F40" s="15">
        <v>2</v>
      </c>
      <c r="G40" s="15"/>
      <c r="H40" s="6"/>
      <c r="I40" s="14" t="str">
        <f t="shared" si="1"/>
        <v>offen</v>
      </c>
    </row>
    <row r="41" spans="1:9" ht="30">
      <c r="A41" s="3">
        <v>37</v>
      </c>
      <c r="B41" s="10" t="s">
        <v>123</v>
      </c>
      <c r="C41" s="2" t="s">
        <v>132</v>
      </c>
      <c r="D41" s="3" t="s">
        <v>133</v>
      </c>
      <c r="E41" s="13" t="s">
        <v>53</v>
      </c>
      <c r="F41" s="13">
        <v>3</v>
      </c>
      <c r="G41" s="13"/>
      <c r="H41" s="3"/>
      <c r="I41" s="14" t="str">
        <f t="shared" si="1"/>
        <v>offen</v>
      </c>
    </row>
    <row r="42" spans="1:9" ht="30">
      <c r="A42" s="6">
        <v>38</v>
      </c>
      <c r="B42" s="11" t="s">
        <v>134</v>
      </c>
      <c r="C42" s="5" t="s">
        <v>135</v>
      </c>
      <c r="D42" s="6" t="s">
        <v>136</v>
      </c>
      <c r="E42" s="15" t="s">
        <v>53</v>
      </c>
      <c r="F42" s="15">
        <v>3</v>
      </c>
      <c r="G42" s="15"/>
      <c r="H42" s="6"/>
      <c r="I42" s="14" t="str">
        <f t="shared" si="1"/>
        <v>offen</v>
      </c>
    </row>
    <row r="43" spans="1:9" ht="30">
      <c r="A43" s="3">
        <v>39</v>
      </c>
      <c r="B43" s="10" t="s">
        <v>134</v>
      </c>
      <c r="C43" s="2" t="s">
        <v>137</v>
      </c>
      <c r="D43" s="3" t="s">
        <v>138</v>
      </c>
      <c r="E43" s="13" t="s">
        <v>60</v>
      </c>
      <c r="F43" s="13">
        <v>2</v>
      </c>
      <c r="G43" s="13"/>
      <c r="H43" s="3"/>
      <c r="I43" s="14" t="str">
        <f t="shared" si="1"/>
        <v>offen</v>
      </c>
    </row>
    <row r="44" spans="1:9" ht="30">
      <c r="A44" s="6">
        <v>40</v>
      </c>
      <c r="B44" s="11" t="s">
        <v>134</v>
      </c>
      <c r="C44" s="5" t="s">
        <v>139</v>
      </c>
      <c r="D44" s="6" t="s">
        <v>140</v>
      </c>
      <c r="E44" s="15" t="s">
        <v>60</v>
      </c>
      <c r="F44" s="15">
        <v>2</v>
      </c>
      <c r="G44" s="15"/>
      <c r="H44" s="6"/>
      <c r="I44" s="14" t="str">
        <f t="shared" si="1"/>
        <v>offen</v>
      </c>
    </row>
    <row r="45" spans="1:9" ht="30">
      <c r="A45" s="3">
        <v>41</v>
      </c>
      <c r="B45" s="10" t="s">
        <v>134</v>
      </c>
      <c r="C45" s="2" t="s">
        <v>141</v>
      </c>
      <c r="D45" s="3" t="s">
        <v>142</v>
      </c>
      <c r="E45" s="13" t="s">
        <v>60</v>
      </c>
      <c r="F45" s="13">
        <v>2</v>
      </c>
      <c r="G45" s="13"/>
      <c r="H45" s="3"/>
      <c r="I45" s="14" t="str">
        <f t="shared" si="1"/>
        <v>offen</v>
      </c>
    </row>
    <row r="46" spans="1:9" ht="30">
      <c r="A46" s="6">
        <v>42</v>
      </c>
      <c r="B46" s="11" t="s">
        <v>134</v>
      </c>
      <c r="C46" s="5" t="s">
        <v>143</v>
      </c>
      <c r="D46" s="6" t="s">
        <v>144</v>
      </c>
      <c r="E46" s="15" t="s">
        <v>53</v>
      </c>
      <c r="F46" s="15">
        <v>3</v>
      </c>
      <c r="G46" s="15"/>
      <c r="H46" s="6"/>
      <c r="I46" s="14" t="str">
        <f t="shared" si="1"/>
        <v>offen</v>
      </c>
    </row>
    <row r="47" spans="1:9" ht="30">
      <c r="A47" s="3">
        <v>43</v>
      </c>
      <c r="B47" s="10" t="s">
        <v>134</v>
      </c>
      <c r="C47" s="2" t="s">
        <v>145</v>
      </c>
      <c r="D47" s="3" t="s">
        <v>146</v>
      </c>
      <c r="E47" s="13" t="s">
        <v>60</v>
      </c>
      <c r="F47" s="13">
        <v>2</v>
      </c>
      <c r="G47" s="13"/>
      <c r="H47" s="3"/>
      <c r="I47" s="14" t="str">
        <f t="shared" si="1"/>
        <v>offen</v>
      </c>
    </row>
    <row r="48" spans="1:9" ht="30">
      <c r="A48" s="6">
        <v>44</v>
      </c>
      <c r="B48" s="11" t="s">
        <v>147</v>
      </c>
      <c r="C48" s="5" t="s">
        <v>148</v>
      </c>
      <c r="D48" s="6" t="s">
        <v>149</v>
      </c>
      <c r="E48" s="15" t="s">
        <v>60</v>
      </c>
      <c r="F48" s="15">
        <v>2</v>
      </c>
      <c r="G48" s="15"/>
      <c r="H48" s="6"/>
      <c r="I48" s="14" t="str">
        <f t="shared" si="1"/>
        <v>offen</v>
      </c>
    </row>
    <row r="49" spans="1:9" ht="30">
      <c r="A49" s="3">
        <v>45</v>
      </c>
      <c r="B49" s="10" t="s">
        <v>147</v>
      </c>
      <c r="C49" s="2" t="s">
        <v>150</v>
      </c>
      <c r="D49" s="3" t="s">
        <v>151</v>
      </c>
      <c r="E49" s="13" t="s">
        <v>60</v>
      </c>
      <c r="F49" s="13">
        <v>2</v>
      </c>
      <c r="G49" s="13"/>
      <c r="H49" s="3"/>
      <c r="I49" s="14" t="str">
        <f t="shared" si="1"/>
        <v>offen</v>
      </c>
    </row>
    <row r="50" spans="1:9" ht="30">
      <c r="A50" s="6">
        <v>46</v>
      </c>
      <c r="B50" s="11" t="s">
        <v>147</v>
      </c>
      <c r="C50" s="5" t="s">
        <v>152</v>
      </c>
      <c r="D50" s="6" t="s">
        <v>153</v>
      </c>
      <c r="E50" s="15" t="s">
        <v>83</v>
      </c>
      <c r="F50" s="15">
        <v>1</v>
      </c>
      <c r="G50" s="15"/>
      <c r="H50" s="6"/>
      <c r="I50" s="14" t="str">
        <f t="shared" si="1"/>
        <v>offen</v>
      </c>
    </row>
    <row r="51" spans="1:9" ht="30">
      <c r="A51" s="3">
        <v>47</v>
      </c>
      <c r="B51" s="10" t="s">
        <v>147</v>
      </c>
      <c r="C51" s="2" t="s">
        <v>154</v>
      </c>
      <c r="D51" s="3" t="s">
        <v>155</v>
      </c>
      <c r="E51" s="13" t="s">
        <v>83</v>
      </c>
      <c r="F51" s="13">
        <v>1</v>
      </c>
      <c r="G51" s="13"/>
      <c r="H51" s="3"/>
      <c r="I51" s="14" t="str">
        <f t="shared" si="1"/>
        <v>offen</v>
      </c>
    </row>
    <row r="52" spans="1:9" ht="30">
      <c r="A52" s="6">
        <v>48</v>
      </c>
      <c r="B52" s="11" t="s">
        <v>156</v>
      </c>
      <c r="C52" s="5" t="s">
        <v>157</v>
      </c>
      <c r="D52" s="6" t="s">
        <v>158</v>
      </c>
      <c r="E52" s="15" t="s">
        <v>53</v>
      </c>
      <c r="F52" s="15">
        <v>3</v>
      </c>
      <c r="G52" s="15"/>
      <c r="H52" s="6"/>
      <c r="I52" s="14" t="str">
        <f t="shared" si="1"/>
        <v>offen</v>
      </c>
    </row>
    <row r="53" spans="1:9" ht="30">
      <c r="A53" s="3">
        <v>49</v>
      </c>
      <c r="B53" s="10" t="s">
        <v>156</v>
      </c>
      <c r="C53" s="2" t="s">
        <v>159</v>
      </c>
      <c r="D53" s="3" t="s">
        <v>160</v>
      </c>
      <c r="E53" s="13" t="s">
        <v>60</v>
      </c>
      <c r="F53" s="13">
        <v>2</v>
      </c>
      <c r="G53" s="13"/>
      <c r="H53" s="3"/>
      <c r="I53" s="14" t="str">
        <f t="shared" si="1"/>
        <v>offen</v>
      </c>
    </row>
    <row r="54" spans="1:9" ht="30">
      <c r="A54" s="6">
        <v>50</v>
      </c>
      <c r="B54" s="11" t="s">
        <v>156</v>
      </c>
      <c r="C54" s="5" t="s">
        <v>161</v>
      </c>
      <c r="D54" s="6" t="s">
        <v>162</v>
      </c>
      <c r="E54" s="15" t="s">
        <v>60</v>
      </c>
      <c r="F54" s="15">
        <v>2</v>
      </c>
      <c r="G54" s="15"/>
      <c r="H54" s="6"/>
      <c r="I54" s="14" t="str">
        <f t="shared" si="1"/>
        <v>offen</v>
      </c>
    </row>
    <row r="55" spans="1:9" ht="30">
      <c r="A55" s="3">
        <v>51</v>
      </c>
      <c r="B55" s="10" t="s">
        <v>156</v>
      </c>
      <c r="C55" s="2" t="s">
        <v>163</v>
      </c>
      <c r="D55" s="3" t="s">
        <v>164</v>
      </c>
      <c r="E55" s="13" t="s">
        <v>53</v>
      </c>
      <c r="F55" s="13">
        <v>3</v>
      </c>
      <c r="G55" s="13"/>
      <c r="H55" s="3"/>
      <c r="I55" s="14" t="str">
        <f t="shared" si="1"/>
        <v>offen</v>
      </c>
    </row>
    <row r="56" spans="1:9" ht="30">
      <c r="A56" s="6">
        <v>52</v>
      </c>
      <c r="B56" s="11" t="s">
        <v>165</v>
      </c>
      <c r="C56" s="5" t="s">
        <v>166</v>
      </c>
      <c r="D56" s="6" t="s">
        <v>167</v>
      </c>
      <c r="E56" s="15" t="s">
        <v>53</v>
      </c>
      <c r="F56" s="15">
        <v>3</v>
      </c>
      <c r="G56" s="15"/>
      <c r="H56" s="6"/>
      <c r="I56" s="14" t="str">
        <f t="shared" si="1"/>
        <v>offen</v>
      </c>
    </row>
    <row r="57" spans="1:9" ht="30">
      <c r="A57" s="3">
        <v>53</v>
      </c>
      <c r="B57" s="10" t="s">
        <v>165</v>
      </c>
      <c r="C57" s="2" t="s">
        <v>168</v>
      </c>
      <c r="D57" s="3" t="s">
        <v>169</v>
      </c>
      <c r="E57" s="13" t="s">
        <v>53</v>
      </c>
      <c r="F57" s="13">
        <v>3</v>
      </c>
      <c r="G57" s="13"/>
      <c r="H57" s="3"/>
      <c r="I57" s="14" t="str">
        <f t="shared" si="1"/>
        <v>offen</v>
      </c>
    </row>
    <row r="58" spans="1:9" ht="30">
      <c r="A58" s="6">
        <v>54</v>
      </c>
      <c r="B58" s="11" t="s">
        <v>165</v>
      </c>
      <c r="C58" s="5" t="s">
        <v>170</v>
      </c>
      <c r="D58" s="6" t="s">
        <v>171</v>
      </c>
      <c r="E58" s="15" t="s">
        <v>60</v>
      </c>
      <c r="F58" s="15">
        <v>2</v>
      </c>
      <c r="G58" s="15"/>
      <c r="H58" s="6"/>
      <c r="I58" s="14" t="str">
        <f t="shared" si="1"/>
        <v>offen</v>
      </c>
    </row>
    <row r="59" spans="1:9" ht="30">
      <c r="A59" s="3">
        <v>55</v>
      </c>
      <c r="B59" s="10" t="s">
        <v>165</v>
      </c>
      <c r="C59" s="2" t="s">
        <v>172</v>
      </c>
      <c r="D59" s="3" t="s">
        <v>173</v>
      </c>
      <c r="E59" s="13" t="s">
        <v>60</v>
      </c>
      <c r="F59" s="13">
        <v>2</v>
      </c>
      <c r="G59" s="13"/>
      <c r="H59" s="3"/>
      <c r="I59" s="14" t="str">
        <f t="shared" si="1"/>
        <v>offen</v>
      </c>
    </row>
    <row r="60" spans="1:9" ht="30">
      <c r="A60" s="6">
        <v>56</v>
      </c>
      <c r="B60" s="11" t="s">
        <v>165</v>
      </c>
      <c r="C60" s="5" t="s">
        <v>174</v>
      </c>
      <c r="D60" s="6" t="s">
        <v>175</v>
      </c>
      <c r="E60" s="15" t="s">
        <v>53</v>
      </c>
      <c r="F60" s="15">
        <v>3</v>
      </c>
      <c r="G60" s="15"/>
      <c r="H60" s="6"/>
      <c r="I60" s="14" t="str">
        <f t="shared" si="1"/>
        <v>offen</v>
      </c>
    </row>
  </sheetData>
  <autoFilter ref="A4:I60" xr:uid="{00000000-0009-0000-0000-000001000000}"/>
  <mergeCells count="2">
    <mergeCell ref="A1:I1"/>
    <mergeCell ref="A2:I2"/>
  </mergeCells>
  <conditionalFormatting sqref="G5:G60">
    <cfRule type="colorScale" priority="4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I5:I60">
    <cfRule type="expression" dxfId="2" priority="1">
      <formula>I5="hoch"</formula>
    </cfRule>
    <cfRule type="expression" dxfId="1" priority="2">
      <formula>I5="prüfen"</formula>
    </cfRule>
    <cfRule type="expression" dxfId="0" priority="3">
      <formula>I5="ok"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Listen!$A$2:$A$5</xm:f>
          </x14:formula1>
          <xm:sqref>E5:E60</xm:sqref>
        </x14:dataValidation>
        <x14:dataValidation type="list" xr:uid="{00000000-0002-0000-0100-000001000000}">
          <x14:formula1>
            <xm:f>Listen!$B$2:$B$4</xm:f>
          </x14:formula1>
          <xm:sqref>F5:F60</xm:sqref>
        </x14:dataValidation>
        <x14:dataValidation type="list" xr:uid="{00000000-0002-0000-0100-000002000000}">
          <x14:formula1>
            <xm:f>Listen!$C$2:$C$5</xm:f>
          </x14:formula1>
          <xm:sqref>G5:G60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2486C"/>
  </sheetPr>
  <dimension ref="A1:H24"/>
  <sheetViews>
    <sheetView workbookViewId="0">
      <pane ySplit="3" topLeftCell="A4" activePane="bottomLeft" state="frozen"/>
      <selection pane="bottomLeft" sqref="A1:H1"/>
    </sheetView>
  </sheetViews>
  <sheetFormatPr baseColWidth="10" defaultColWidth="8.83203125" defaultRowHeight="14"/>
  <cols>
    <col min="1" max="1" width="24" customWidth="1"/>
    <col min="2" max="2" width="14" customWidth="1"/>
    <col min="3" max="3" width="4" customWidth="1"/>
    <col min="4" max="4" width="62" customWidth="1"/>
    <col min="5" max="8" width="12" customWidth="1"/>
  </cols>
  <sheetData>
    <row r="1" spans="1:8" ht="30" customHeight="1">
      <c r="A1" s="34" t="s">
        <v>176</v>
      </c>
      <c r="B1" s="33"/>
      <c r="C1" s="33"/>
      <c r="D1" s="33"/>
      <c r="E1" s="33"/>
      <c r="F1" s="33"/>
      <c r="G1" s="33"/>
      <c r="H1" s="33"/>
    </row>
    <row r="2" spans="1:8" ht="24" customHeight="1">
      <c r="A2" s="37" t="s">
        <v>177</v>
      </c>
      <c r="B2" s="31"/>
      <c r="C2" s="31"/>
      <c r="D2" s="31"/>
      <c r="E2" s="31"/>
      <c r="F2" s="31"/>
      <c r="G2" s="31"/>
      <c r="H2" s="31"/>
    </row>
    <row r="4" spans="1:8">
      <c r="A4" s="16" t="s">
        <v>178</v>
      </c>
      <c r="B4" s="16" t="s">
        <v>19</v>
      </c>
      <c r="D4" s="35" t="s">
        <v>179</v>
      </c>
      <c r="E4" s="29"/>
      <c r="F4" s="29"/>
      <c r="G4" s="29"/>
      <c r="H4" s="29"/>
    </row>
    <row r="5" spans="1:8" ht="72" customHeight="1">
      <c r="A5" s="17" t="s">
        <v>180</v>
      </c>
      <c r="B5" s="18">
        <f>COUNTA(Checkliste!A5:A60)</f>
        <v>56</v>
      </c>
      <c r="D5" s="36" t="str">
        <f>IF(B6=0,"Noch keine Bewertungen. Tragen Sie in der Checkliste Werte von 0 bis 3 ein. Die Auswertung zeigt danach, welche Punkte vor Anbieteransprache oder Demo geklärt werden sollten.",IF(B8&gt;=10,"Viele kritische Punkte sind noch ungeklärt. Vor einer Anbieter-Shortlist sollten Prozesse, Systemgrenzen und Muss-Kriterien geschärft werden.",IF(B8&gt;=5,"Die Ausgangslage ist brauchbar, aber mehrere Anforderungen brauchen eine fachliche Vertiefung in Demo, Workshop oder Lastenheft.","Die Anforderungen wirken weitgehend vorbereitet. Der nächste sinnvolle Schritt ist ein strukturierter Anbieterabgleich.")))</f>
        <v>Noch keine Bewertungen. Tragen Sie in der Checkliste Werte von 0 bis 3 ein. Die Auswertung zeigt danach, welche Punkte vor Anbieteransprache oder Demo geklärt werden sollten.</v>
      </c>
      <c r="E5" s="31"/>
      <c r="F5" s="31"/>
      <c r="G5" s="31"/>
      <c r="H5" s="31"/>
    </row>
    <row r="6" spans="1:8" ht="72" customHeight="1">
      <c r="A6" s="19" t="s">
        <v>181</v>
      </c>
      <c r="B6" s="20">
        <f>COUNT(Checkliste!G5:G60)</f>
        <v>0</v>
      </c>
      <c r="D6" s="31"/>
      <c r="E6" s="31"/>
      <c r="F6" s="31"/>
      <c r="G6" s="31"/>
      <c r="H6" s="31"/>
    </row>
    <row r="7" spans="1:8" ht="72" customHeight="1">
      <c r="A7" s="17" t="s">
        <v>182</v>
      </c>
      <c r="B7" s="18">
        <f>COUNTIF(Checkliste!I5:I60,"offen")</f>
        <v>56</v>
      </c>
      <c r="D7" s="31"/>
      <c r="E7" s="31"/>
      <c r="F7" s="31"/>
      <c r="G7" s="31"/>
      <c r="H7" s="31"/>
    </row>
    <row r="8" spans="1:8" ht="72" customHeight="1">
      <c r="A8" s="19" t="s">
        <v>183</v>
      </c>
      <c r="B8" s="20">
        <f>COUNTIF(Checkliste!I5:I60,"hoch")</f>
        <v>0</v>
      </c>
      <c r="D8" s="31"/>
      <c r="E8" s="31"/>
      <c r="F8" s="31"/>
      <c r="G8" s="31"/>
      <c r="H8" s="31"/>
    </row>
    <row r="9" spans="1:8" ht="16">
      <c r="A9" s="17" t="s">
        <v>184</v>
      </c>
      <c r="B9" s="18">
        <f>COUNTIF(Checkliste!I5:I60,"prüfen")</f>
        <v>0</v>
      </c>
    </row>
    <row r="10" spans="1:8" ht="16">
      <c r="A10" s="19" t="s">
        <v>185</v>
      </c>
      <c r="B10" s="20" t="str">
        <f>IFERROR(AVERAGE(Checkliste!G5:G60),"")</f>
        <v/>
      </c>
    </row>
    <row r="13" spans="1:8">
      <c r="A13" s="16" t="s">
        <v>42</v>
      </c>
      <c r="B13" s="16" t="s">
        <v>186</v>
      </c>
      <c r="C13" s="16" t="s">
        <v>187</v>
      </c>
      <c r="D13" s="16" t="s">
        <v>25</v>
      </c>
      <c r="E13" s="16" t="s">
        <v>29</v>
      </c>
      <c r="F13" s="16" t="s">
        <v>37</v>
      </c>
    </row>
    <row r="14" spans="1:8">
      <c r="A14" s="21" t="s">
        <v>50</v>
      </c>
      <c r="B14" s="15">
        <f>COUNTIF(Checkliste!B5:B60,A14)</f>
        <v>4</v>
      </c>
      <c r="C14" s="22" t="str">
        <f>IFERROR(AVERAGEIF(Checkliste!B5:B60,A14,Checkliste!G5:G60),"")</f>
        <v/>
      </c>
      <c r="D14" s="15">
        <f>COUNTIFS(Checkliste!B5:B60,A14,Checkliste!I5:I60,"hoch")</f>
        <v>0</v>
      </c>
      <c r="E14" s="15">
        <f>COUNTIFS(Checkliste!B5:B60,A14,Checkliste!I5:I60,"prüfen")</f>
        <v>0</v>
      </c>
      <c r="F14" s="15">
        <f>COUNTIFS(Checkliste!B5:B60,A14,Checkliste!I5:I60,"offen")</f>
        <v>4</v>
      </c>
    </row>
    <row r="15" spans="1:8">
      <c r="A15" s="23" t="s">
        <v>61</v>
      </c>
      <c r="B15" s="13">
        <f>COUNTIF(Checkliste!B5:B60,A15)</f>
        <v>5</v>
      </c>
      <c r="C15" s="24" t="str">
        <f>IFERROR(AVERAGEIF(Checkliste!B5:B60,A15,Checkliste!G5:G60),"")</f>
        <v/>
      </c>
      <c r="D15" s="13">
        <f>COUNTIFS(Checkliste!B5:B60,A15,Checkliste!I5:I60,"hoch")</f>
        <v>0</v>
      </c>
      <c r="E15" s="13">
        <f>COUNTIFS(Checkliste!B5:B60,A15,Checkliste!I5:I60,"prüfen")</f>
        <v>0</v>
      </c>
      <c r="F15" s="13">
        <f>COUNTIFS(Checkliste!B5:B60,A15,Checkliste!I5:I60,"offen")</f>
        <v>5</v>
      </c>
    </row>
    <row r="16" spans="1:8">
      <c r="A16" s="21" t="s">
        <v>72</v>
      </c>
      <c r="B16" s="15">
        <f>COUNTIF(Checkliste!B5:B60,A16)</f>
        <v>5</v>
      </c>
      <c r="C16" s="22" t="str">
        <f>IFERROR(AVERAGEIF(Checkliste!B5:B60,A16,Checkliste!G5:G60),"")</f>
        <v/>
      </c>
      <c r="D16" s="15">
        <f>COUNTIFS(Checkliste!B5:B60,A16,Checkliste!I5:I60,"hoch")</f>
        <v>0</v>
      </c>
      <c r="E16" s="15">
        <f>COUNTIFS(Checkliste!B5:B60,A16,Checkliste!I5:I60,"prüfen")</f>
        <v>0</v>
      </c>
      <c r="F16" s="15">
        <f>COUNTIFS(Checkliste!B5:B60,A16,Checkliste!I5:I60,"offen")</f>
        <v>5</v>
      </c>
    </row>
    <row r="17" spans="1:6">
      <c r="A17" s="23" t="s">
        <v>84</v>
      </c>
      <c r="B17" s="13">
        <f>COUNTIF(Checkliste!B5:B60,A17)</f>
        <v>6</v>
      </c>
      <c r="C17" s="24" t="str">
        <f>IFERROR(AVERAGEIF(Checkliste!B5:B60,A17,Checkliste!G5:G60),"")</f>
        <v/>
      </c>
      <c r="D17" s="13">
        <f>COUNTIFS(Checkliste!B5:B60,A17,Checkliste!I5:I60,"hoch")</f>
        <v>0</v>
      </c>
      <c r="E17" s="13">
        <f>COUNTIFS(Checkliste!B5:B60,A17,Checkliste!I5:I60,"prüfen")</f>
        <v>0</v>
      </c>
      <c r="F17" s="13">
        <f>COUNTIFS(Checkliste!B5:B60,A17,Checkliste!I5:I60,"offen")</f>
        <v>6</v>
      </c>
    </row>
    <row r="18" spans="1:6">
      <c r="A18" s="21" t="s">
        <v>97</v>
      </c>
      <c r="B18" s="15">
        <f>COUNTIF(Checkliste!B5:B60,A18)</f>
        <v>6</v>
      </c>
      <c r="C18" s="22" t="str">
        <f>IFERROR(AVERAGEIF(Checkliste!B5:B60,A18,Checkliste!G5:G60),"")</f>
        <v/>
      </c>
      <c r="D18" s="15">
        <f>COUNTIFS(Checkliste!B5:B60,A18,Checkliste!I5:I60,"hoch")</f>
        <v>0</v>
      </c>
      <c r="E18" s="15">
        <f>COUNTIFS(Checkliste!B5:B60,A18,Checkliste!I5:I60,"prüfen")</f>
        <v>0</v>
      </c>
      <c r="F18" s="15">
        <f>COUNTIFS(Checkliste!B5:B60,A18,Checkliste!I5:I60,"offen")</f>
        <v>6</v>
      </c>
    </row>
    <row r="19" spans="1:6">
      <c r="A19" s="23" t="s">
        <v>110</v>
      </c>
      <c r="B19" s="13">
        <f>COUNTIF(Checkliste!B5:B60,A19)</f>
        <v>6</v>
      </c>
      <c r="C19" s="24" t="str">
        <f>IFERROR(AVERAGEIF(Checkliste!B5:B60,A19,Checkliste!G5:G60),"")</f>
        <v/>
      </c>
      <c r="D19" s="13">
        <f>COUNTIFS(Checkliste!B5:B60,A19,Checkliste!I5:I60,"hoch")</f>
        <v>0</v>
      </c>
      <c r="E19" s="13">
        <f>COUNTIFS(Checkliste!B5:B60,A19,Checkliste!I5:I60,"prüfen")</f>
        <v>0</v>
      </c>
      <c r="F19" s="13">
        <f>COUNTIFS(Checkliste!B5:B60,A19,Checkliste!I5:I60,"offen")</f>
        <v>6</v>
      </c>
    </row>
    <row r="20" spans="1:6">
      <c r="A20" s="21" t="s">
        <v>123</v>
      </c>
      <c r="B20" s="15">
        <f>COUNTIF(Checkliste!B5:B60,A20)</f>
        <v>5</v>
      </c>
      <c r="C20" s="22" t="str">
        <f>IFERROR(AVERAGEIF(Checkliste!B5:B60,A20,Checkliste!G5:G60),"")</f>
        <v/>
      </c>
      <c r="D20" s="15">
        <f>COUNTIFS(Checkliste!B5:B60,A20,Checkliste!I5:I60,"hoch")</f>
        <v>0</v>
      </c>
      <c r="E20" s="15">
        <f>COUNTIFS(Checkliste!B5:B60,A20,Checkliste!I5:I60,"prüfen")</f>
        <v>0</v>
      </c>
      <c r="F20" s="15">
        <f>COUNTIFS(Checkliste!B5:B60,A20,Checkliste!I5:I60,"offen")</f>
        <v>5</v>
      </c>
    </row>
    <row r="21" spans="1:6">
      <c r="A21" s="23" t="s">
        <v>134</v>
      </c>
      <c r="B21" s="13">
        <f>COUNTIF(Checkliste!B5:B60,A21)</f>
        <v>6</v>
      </c>
      <c r="C21" s="24" t="str">
        <f>IFERROR(AVERAGEIF(Checkliste!B5:B60,A21,Checkliste!G5:G60),"")</f>
        <v/>
      </c>
      <c r="D21" s="13">
        <f>COUNTIFS(Checkliste!B5:B60,A21,Checkliste!I5:I60,"hoch")</f>
        <v>0</v>
      </c>
      <c r="E21" s="13">
        <f>COUNTIFS(Checkliste!B5:B60,A21,Checkliste!I5:I60,"prüfen")</f>
        <v>0</v>
      </c>
      <c r="F21" s="13">
        <f>COUNTIFS(Checkliste!B5:B60,A21,Checkliste!I5:I60,"offen")</f>
        <v>6</v>
      </c>
    </row>
    <row r="22" spans="1:6">
      <c r="A22" s="21" t="s">
        <v>147</v>
      </c>
      <c r="B22" s="15">
        <f>COUNTIF(Checkliste!B5:B60,A22)</f>
        <v>4</v>
      </c>
      <c r="C22" s="22" t="str">
        <f>IFERROR(AVERAGEIF(Checkliste!B5:B60,A22,Checkliste!G5:G60),"")</f>
        <v/>
      </c>
      <c r="D22" s="15">
        <f>COUNTIFS(Checkliste!B5:B60,A22,Checkliste!I5:I60,"hoch")</f>
        <v>0</v>
      </c>
      <c r="E22" s="15">
        <f>COUNTIFS(Checkliste!B5:B60,A22,Checkliste!I5:I60,"prüfen")</f>
        <v>0</v>
      </c>
      <c r="F22" s="15">
        <f>COUNTIFS(Checkliste!B5:B60,A22,Checkliste!I5:I60,"offen")</f>
        <v>4</v>
      </c>
    </row>
    <row r="23" spans="1:6">
      <c r="A23" s="23" t="s">
        <v>156</v>
      </c>
      <c r="B23" s="13">
        <f>COUNTIF(Checkliste!B5:B60,A23)</f>
        <v>4</v>
      </c>
      <c r="C23" s="24" t="str">
        <f>IFERROR(AVERAGEIF(Checkliste!B5:B60,A23,Checkliste!G5:G60),"")</f>
        <v/>
      </c>
      <c r="D23" s="13">
        <f>COUNTIFS(Checkliste!B5:B60,A23,Checkliste!I5:I60,"hoch")</f>
        <v>0</v>
      </c>
      <c r="E23" s="13">
        <f>COUNTIFS(Checkliste!B5:B60,A23,Checkliste!I5:I60,"prüfen")</f>
        <v>0</v>
      </c>
      <c r="F23" s="13">
        <f>COUNTIFS(Checkliste!B5:B60,A23,Checkliste!I5:I60,"offen")</f>
        <v>4</v>
      </c>
    </row>
    <row r="24" spans="1:6">
      <c r="A24" s="21" t="s">
        <v>165</v>
      </c>
      <c r="B24" s="15">
        <f>COUNTIF(Checkliste!B5:B60,A24)</f>
        <v>5</v>
      </c>
      <c r="C24" s="22" t="str">
        <f>IFERROR(AVERAGEIF(Checkliste!B5:B60,A24,Checkliste!G5:G60),"")</f>
        <v/>
      </c>
      <c r="D24" s="15">
        <f>COUNTIFS(Checkliste!B5:B60,A24,Checkliste!I5:I60,"hoch")</f>
        <v>0</v>
      </c>
      <c r="E24" s="15">
        <f>COUNTIFS(Checkliste!B5:B60,A24,Checkliste!I5:I60,"prüfen")</f>
        <v>0</v>
      </c>
      <c r="F24" s="15">
        <f>COUNTIFS(Checkliste!B5:B60,A24,Checkliste!I5:I60,"offen")</f>
        <v>5</v>
      </c>
    </row>
  </sheetData>
  <mergeCells count="4">
    <mergeCell ref="D4:H4"/>
    <mergeCell ref="D5:H8"/>
    <mergeCell ref="A2:H2"/>
    <mergeCell ref="A1:H1"/>
  </mergeCells>
  <conditionalFormatting sqref="C14:C24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D14:F24">
    <cfRule type="dataBar" priority="2">
      <dataBar>
        <cfvo type="min"/>
        <cfvo type="max"/>
        <color rgb="FF315A7D"/>
      </dataBar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0AEC0"/>
  </sheetPr>
  <dimension ref="A1:D12"/>
  <sheetViews>
    <sheetView tabSelected="1" workbookViewId="0">
      <selection activeCell="E34" sqref="E34"/>
    </sheetView>
  </sheetViews>
  <sheetFormatPr baseColWidth="10" defaultColWidth="8.83203125" defaultRowHeight="14"/>
  <cols>
    <col min="1" max="1" width="18" customWidth="1"/>
    <col min="2" max="3" width="10" customWidth="1"/>
    <col min="4" max="4" width="24" customWidth="1"/>
  </cols>
  <sheetData>
    <row r="1" spans="1:4" ht="15">
      <c r="A1" s="25" t="s">
        <v>45</v>
      </c>
      <c r="B1" s="25" t="s">
        <v>188</v>
      </c>
      <c r="C1" s="25" t="s">
        <v>189</v>
      </c>
      <c r="D1" s="25" t="s">
        <v>42</v>
      </c>
    </row>
    <row r="2" spans="1:4" ht="15">
      <c r="A2" s="26" t="s">
        <v>53</v>
      </c>
      <c r="B2" s="26">
        <v>3</v>
      </c>
      <c r="C2" s="26">
        <v>0</v>
      </c>
      <c r="D2" s="26" t="s">
        <v>50</v>
      </c>
    </row>
    <row r="3" spans="1:4" ht="15">
      <c r="A3" s="27" t="s">
        <v>60</v>
      </c>
      <c r="B3" s="27">
        <v>2</v>
      </c>
      <c r="C3" s="27">
        <v>1</v>
      </c>
      <c r="D3" s="27" t="s">
        <v>61</v>
      </c>
    </row>
    <row r="4" spans="1:4" ht="15">
      <c r="A4" s="26" t="s">
        <v>83</v>
      </c>
      <c r="B4" s="26">
        <v>1</v>
      </c>
      <c r="C4" s="26">
        <v>2</v>
      </c>
      <c r="D4" s="26" t="s">
        <v>72</v>
      </c>
    </row>
    <row r="5" spans="1:4" ht="15">
      <c r="A5" s="27" t="s">
        <v>190</v>
      </c>
      <c r="B5" s="27"/>
      <c r="C5" s="27">
        <v>3</v>
      </c>
      <c r="D5" s="27" t="s">
        <v>84</v>
      </c>
    </row>
    <row r="6" spans="1:4" ht="15">
      <c r="A6" s="26"/>
      <c r="B6" s="26"/>
      <c r="C6" s="26"/>
      <c r="D6" s="26" t="s">
        <v>97</v>
      </c>
    </row>
    <row r="7" spans="1:4" ht="15">
      <c r="A7" s="27"/>
      <c r="B7" s="27"/>
      <c r="C7" s="27"/>
      <c r="D7" s="27" t="s">
        <v>110</v>
      </c>
    </row>
    <row r="8" spans="1:4" ht="15">
      <c r="A8" s="26"/>
      <c r="B8" s="26"/>
      <c r="C8" s="26"/>
      <c r="D8" s="26" t="s">
        <v>123</v>
      </c>
    </row>
    <row r="9" spans="1:4" ht="15">
      <c r="A9" s="27"/>
      <c r="B9" s="27"/>
      <c r="C9" s="27"/>
      <c r="D9" s="27" t="s">
        <v>134</v>
      </c>
    </row>
    <row r="10" spans="1:4" ht="15">
      <c r="A10" s="26"/>
      <c r="B10" s="26"/>
      <c r="C10" s="26"/>
      <c r="D10" s="26" t="s">
        <v>147</v>
      </c>
    </row>
    <row r="11" spans="1:4" ht="15">
      <c r="A11" s="27"/>
      <c r="B11" s="27"/>
      <c r="C11" s="27"/>
      <c r="D11" s="27" t="s">
        <v>156</v>
      </c>
    </row>
    <row r="12" spans="1:4" ht="15">
      <c r="A12" s="26"/>
      <c r="B12" s="26"/>
      <c r="C12" s="26"/>
      <c r="D12" s="26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Start</vt:lpstr>
      <vt:lpstr>Checkliste</vt:lpstr>
      <vt:lpstr>Auswertung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Benedict Bender</cp:lastModifiedBy>
  <dcterms:created xsi:type="dcterms:W3CDTF">2026-06-30T15:53:04Z</dcterms:created>
  <dcterms:modified xsi:type="dcterms:W3CDTF">2026-07-01T09:59:56Z</dcterms:modified>
</cp:coreProperties>
</file>